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260" activeTab="0"/>
  </bookViews>
  <sheets>
    <sheet name="Альянс" sheetId="1" r:id="rId1"/>
  </sheets>
  <definedNames>
    <definedName name="Excel_BuiltIn_Print_Area_1">"$#ССЫЛ!.$A$1:$L$233"</definedName>
  </definedNames>
  <calcPr fullCalcOnLoad="1"/>
</workbook>
</file>

<file path=xl/sharedStrings.xml><?xml version="1.0" encoding="utf-8"?>
<sst xmlns="http://schemas.openxmlformats.org/spreadsheetml/2006/main" count="617" uniqueCount="384">
  <si>
    <t>Общество с Ограниченной Ответственностью</t>
  </si>
  <si>
    <t>« АЛТАЙ АЛЬЯНС »</t>
  </si>
  <si>
    <t>Металлопрокат новый &amp; б/у</t>
  </si>
  <si>
    <t>Прайс-лист</t>
  </si>
  <si>
    <t>Цены указаны с НДС</t>
  </si>
  <si>
    <t xml:space="preserve"> </t>
  </si>
  <si>
    <t>Наименование профиля</t>
  </si>
  <si>
    <t>длина</t>
  </si>
  <si>
    <t>масса мет.пог.</t>
  </si>
  <si>
    <t>Цена до 500 кг</t>
  </si>
  <si>
    <t>Цена до 1,0 тн</t>
  </si>
  <si>
    <t>цена м.п.</t>
  </si>
  <si>
    <t>цена за тн</t>
  </si>
  <si>
    <t>Арматура</t>
  </si>
  <si>
    <t>Арматура ф 6 35ГС</t>
  </si>
  <si>
    <t>6м</t>
  </si>
  <si>
    <t>Арматура ф 8 35ГС</t>
  </si>
  <si>
    <t>Арматура ф10 А500С</t>
  </si>
  <si>
    <t>12м</t>
  </si>
  <si>
    <t>Арматура ф12 А500С</t>
  </si>
  <si>
    <t>Арматура ф14 А500С</t>
  </si>
  <si>
    <t>Арматура ф16 А500С</t>
  </si>
  <si>
    <t>Арматура ф18 А500С</t>
  </si>
  <si>
    <t>Арматура ф20 А500С</t>
  </si>
  <si>
    <t>Балка</t>
  </si>
  <si>
    <t>Балка 12 Б1</t>
  </si>
  <si>
    <t>Балка 14</t>
  </si>
  <si>
    <t>Балка 16</t>
  </si>
  <si>
    <t>Балка 18 Б2</t>
  </si>
  <si>
    <t>Балка 20 Б</t>
  </si>
  <si>
    <t>Балка 20 К</t>
  </si>
  <si>
    <t>Балка 25 Ш</t>
  </si>
  <si>
    <t>Балка 30</t>
  </si>
  <si>
    <t>Балка 35 Б</t>
  </si>
  <si>
    <t>Балка 40</t>
  </si>
  <si>
    <t>Балка 50 Ш</t>
  </si>
  <si>
    <t>Балка б/у</t>
  </si>
  <si>
    <t xml:space="preserve">Цена наличного расчета за тонну </t>
  </si>
  <si>
    <t>Цена безналичного расчета за тонну</t>
  </si>
  <si>
    <t>Балка 14 б/у</t>
  </si>
  <si>
    <t>Балка 16 б/у</t>
  </si>
  <si>
    <t>Балка 18 б/у</t>
  </si>
  <si>
    <t>Балка 20 б/у</t>
  </si>
  <si>
    <t>Балка 27 б/у</t>
  </si>
  <si>
    <t>Балка 30 б/у</t>
  </si>
  <si>
    <t>Балка 30М б/у</t>
  </si>
  <si>
    <t>Балка 35 б/у</t>
  </si>
  <si>
    <t>Балка 36 б/у</t>
  </si>
  <si>
    <t>Балка 36М б/у</t>
  </si>
  <si>
    <t>Балка 40 б/у</t>
  </si>
  <si>
    <t>Балка 45 б/у</t>
  </si>
  <si>
    <t>Балка 45М б/у</t>
  </si>
  <si>
    <t>Балка 50 б/у</t>
  </si>
  <si>
    <t>Балка 50Ш б/у</t>
  </si>
  <si>
    <t>Балка 55 б/у</t>
  </si>
  <si>
    <t>Балка 60 б/у</t>
  </si>
  <si>
    <t>Балка 60Ш б/у</t>
  </si>
  <si>
    <t>Круг</t>
  </si>
  <si>
    <t>Круг ф 6,5</t>
  </si>
  <si>
    <t>Круг ф 8</t>
  </si>
  <si>
    <t>Круг ф10</t>
  </si>
  <si>
    <t>Круг ф12</t>
  </si>
  <si>
    <t>Круг ф14</t>
  </si>
  <si>
    <t>Круг ф16</t>
  </si>
  <si>
    <t>Круг ф18</t>
  </si>
  <si>
    <t>Круг ф20</t>
  </si>
  <si>
    <t>Проволока</t>
  </si>
  <si>
    <t>отожон.</t>
  </si>
  <si>
    <t>размер  листа</t>
  </si>
  <si>
    <t>масса    листа</t>
  </si>
  <si>
    <t>цена за шт.</t>
  </si>
  <si>
    <t>1,25*2,5</t>
  </si>
  <si>
    <t>Лист х/к 1,0 ст08пс</t>
  </si>
  <si>
    <t>Лист х/к 1,5 ст08пс</t>
  </si>
  <si>
    <t>Лист г/к  2,0 ст3сп</t>
  </si>
  <si>
    <t>Лист г/к  3,0 ст3сп</t>
  </si>
  <si>
    <t>Лист г/к  4,0 ст3сп</t>
  </si>
  <si>
    <t>1,5*6,0</t>
  </si>
  <si>
    <t>Лист г/к  5,0 ст3сп</t>
  </si>
  <si>
    <t>Лист г/к  6,0 ст3сп</t>
  </si>
  <si>
    <t>Лист г/к  8,0 ст3сп</t>
  </si>
  <si>
    <t>Лист г/к 10,0 ст3сп</t>
  </si>
  <si>
    <t>Лист г/к 14,0 ст3сп</t>
  </si>
  <si>
    <t>110 м.кв</t>
  </si>
  <si>
    <t>Лист г/к 16,0 ст3сп</t>
  </si>
  <si>
    <t>129 м.кв</t>
  </si>
  <si>
    <t>Лист г/к 20,0 ст3сп</t>
  </si>
  <si>
    <t>160 м.кв</t>
  </si>
  <si>
    <t>Лист г/к 25,0 ст3сп</t>
  </si>
  <si>
    <t>222 м.кв</t>
  </si>
  <si>
    <t>Лист г/к 30,0 ст3сп</t>
  </si>
  <si>
    <t>1,50*6,0</t>
  </si>
  <si>
    <t>238 м.кв</t>
  </si>
  <si>
    <t>Лист б/у</t>
  </si>
  <si>
    <t>размеры разные</t>
  </si>
  <si>
    <t>Труба Водогазопроводная</t>
  </si>
  <si>
    <t>Труба вгп 15/2,8</t>
  </si>
  <si>
    <t>Труба вгп 32/3,2</t>
  </si>
  <si>
    <t>Труба вгп 40/3,5</t>
  </si>
  <si>
    <t>Труба эл.св. 57/3</t>
  </si>
  <si>
    <t>Труба эл.св. 57/3,5</t>
  </si>
  <si>
    <t>Труба эл.св. 76/3,5</t>
  </si>
  <si>
    <t>Труба эл.св. 89/3,5</t>
  </si>
  <si>
    <t>Труба эл.св. 102/3,5</t>
  </si>
  <si>
    <t>Труба проф. 15/15/1,5</t>
  </si>
  <si>
    <t>Труба проф. 20/20/1,5</t>
  </si>
  <si>
    <t>Труба проф. 20/20/2,0</t>
  </si>
  <si>
    <t>Труба проф. 30/30/2,0</t>
  </si>
  <si>
    <t>Труба проф. 40/20/1,5</t>
  </si>
  <si>
    <t>Труба проф. 40/20/2,0</t>
  </si>
  <si>
    <t>Труба проф. 40/40/2,0</t>
  </si>
  <si>
    <t>Труба проф. 40/40/3,0</t>
  </si>
  <si>
    <t>Труба проф. 50/25/2,0</t>
  </si>
  <si>
    <t>Труба проф. 50/50/2,0</t>
  </si>
  <si>
    <t>Труба проф. 50/50/3,0</t>
  </si>
  <si>
    <t>Труба проф. 60/30/2,0</t>
  </si>
  <si>
    <t>Труба проф. 60/30/3,0</t>
  </si>
  <si>
    <t>Труба проф. 60/40/2,0</t>
  </si>
  <si>
    <t>Труба проф. 60/40/3,0</t>
  </si>
  <si>
    <t>Труба проф. 60/60/2,0</t>
  </si>
  <si>
    <t>Труба проф. 60/60/3,0</t>
  </si>
  <si>
    <t>Труба проф. 80/40/3,0</t>
  </si>
  <si>
    <t>Труба проф. 80/80/3,0</t>
  </si>
  <si>
    <t>Труба проф. 80/80/4,0</t>
  </si>
  <si>
    <t>Труба проф. 100/100/3,0</t>
  </si>
  <si>
    <t>Труба проф. 100/100/4,0</t>
  </si>
  <si>
    <t>Цена за 1,0 тн</t>
  </si>
  <si>
    <t>Труба б/у</t>
  </si>
  <si>
    <t>Труба  76 б/у</t>
  </si>
  <si>
    <t>Труба  89 б/у</t>
  </si>
  <si>
    <t>Труба  102 б/у</t>
  </si>
  <si>
    <t>Труба  108 б/у</t>
  </si>
  <si>
    <t>Труба  114 б/у</t>
  </si>
  <si>
    <t>Труба  133 б/у</t>
  </si>
  <si>
    <t>Труба  273/7 б/у</t>
  </si>
  <si>
    <t xml:space="preserve">Труба  325/4,5 б/у </t>
  </si>
  <si>
    <t>Труба  530/8 б/у</t>
  </si>
  <si>
    <t>Полоса</t>
  </si>
  <si>
    <t>Полоса 40/4</t>
  </si>
  <si>
    <t>Уголок</t>
  </si>
  <si>
    <t>Уголок  25*25*4</t>
  </si>
  <si>
    <t>Уголок  32*32*4</t>
  </si>
  <si>
    <t>Уголок  40*40*4</t>
  </si>
  <si>
    <t>Уголок  50*50*5</t>
  </si>
  <si>
    <t>Уголок  63*63*5</t>
  </si>
  <si>
    <t>Уголок  75*75*6</t>
  </si>
  <si>
    <t>Уголок  90*90*7</t>
  </si>
  <si>
    <t>Уголок 100*100*7</t>
  </si>
  <si>
    <t>Уголок 125*125*8</t>
  </si>
  <si>
    <t>2,5—5,9</t>
  </si>
  <si>
    <t>Уголок   50*50*5 н/д</t>
  </si>
  <si>
    <t>Швеллер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</si>
  <si>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</si>
  <si>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</si>
  <si>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</si>
  <si>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</si>
  <si>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</si>
  <si>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</si>
  <si>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</si>
  <si>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Швеллер 22</t>
  </si>
  <si>
    <t>Швеллер 24</t>
  </si>
  <si>
    <t>Швеллер 27</t>
  </si>
  <si>
    <t>Швеллер 30</t>
  </si>
  <si>
    <t>Швеллер 10 н/д</t>
  </si>
  <si>
    <t>Швеллер 12 н/д</t>
  </si>
  <si>
    <t>Швеллер 14 н/д</t>
  </si>
  <si>
    <t>Швеллер 16 н/д</t>
  </si>
  <si>
    <t>Уголок б/у</t>
  </si>
  <si>
    <t>Уголок  40 б/у</t>
  </si>
  <si>
    <t>Уголок  50 б/у</t>
  </si>
  <si>
    <t>Уголок  63 б/у</t>
  </si>
  <si>
    <t>Уголок  70 б/у</t>
  </si>
  <si>
    <t>Уголок  90 б/у</t>
  </si>
  <si>
    <t>Уголок  100 б/у</t>
  </si>
  <si>
    <t>Уголок  125 б/у</t>
  </si>
  <si>
    <t>Швеллер б/у</t>
  </si>
  <si>
    <t>Швеллер  8 б/у</t>
  </si>
  <si>
    <t>Швеллер 10 б/у</t>
  </si>
  <si>
    <t>Швеллер 12 б/у</t>
  </si>
  <si>
    <t>Швеллер 14 б/у</t>
  </si>
  <si>
    <t>Швеллер 16 б/у</t>
  </si>
  <si>
    <t>Швеллер 18 б/у</t>
  </si>
  <si>
    <t>Швеллер 20 б/у</t>
  </si>
  <si>
    <t>Швеллер 22 б/у</t>
  </si>
  <si>
    <t>Швеллер 24 б/у</t>
  </si>
  <si>
    <t>Швеллер 27 б/у</t>
  </si>
  <si>
    <t>Швеллер 30 б/у</t>
  </si>
  <si>
    <t>Шестигранник</t>
  </si>
  <si>
    <t>Шестигранник 12</t>
  </si>
  <si>
    <t>Шестигранник 19</t>
  </si>
  <si>
    <t>5,9м</t>
  </si>
  <si>
    <t>Шестигранник 22</t>
  </si>
  <si>
    <t>5,6м</t>
  </si>
  <si>
    <t>Сетка кладочная</t>
  </si>
  <si>
    <t>Разное</t>
  </si>
  <si>
    <t>Бак мусорный</t>
  </si>
  <si>
    <t>0,75м.куб.</t>
  </si>
  <si>
    <t>Печь банная из 530 трубы с вынос.</t>
  </si>
  <si>
    <t xml:space="preserve">* Резка металла </t>
  </si>
  <si>
    <t>* Хранение металла после оплаты ( услуга бесплатная )</t>
  </si>
  <si>
    <r>
      <t xml:space="preserve">* </t>
    </r>
    <r>
      <rPr>
        <b/>
        <sz val="12"/>
        <rFont val="Arial Cyr"/>
        <family val="2"/>
      </rPr>
      <t>Стоимость погрузки в крытый автомобиль свыше 200кг -700руб/тн</t>
    </r>
  </si>
  <si>
    <r>
      <t xml:space="preserve">* </t>
    </r>
    <r>
      <rPr>
        <b/>
        <sz val="12"/>
        <rFont val="Arial Cyr"/>
        <family val="2"/>
      </rPr>
      <t>Возможность</t>
    </r>
    <r>
      <rPr>
        <sz val="10"/>
        <rFont val="Arial Cyr"/>
        <family val="2"/>
      </rPr>
      <t xml:space="preserve"> </t>
    </r>
    <r>
      <rPr>
        <b/>
        <sz val="12"/>
        <rFont val="Arial Cyr"/>
        <family val="2"/>
      </rPr>
      <t>отгрузки металлопроката по звонку</t>
    </r>
  </si>
  <si>
    <t xml:space="preserve">  </t>
  </si>
  <si>
    <t>Балка 60</t>
  </si>
  <si>
    <t xml:space="preserve">Труба эл.св. 219*6 </t>
  </si>
  <si>
    <t>Лист г/к  3,5 ст3сп</t>
  </si>
  <si>
    <t>Труба  530/6 б/у</t>
  </si>
  <si>
    <t>Труба  530/7 б/у</t>
  </si>
  <si>
    <t>Труба профильная</t>
  </si>
  <si>
    <t>Балка 24М б/у</t>
  </si>
  <si>
    <t>Лист г/к 12,0 ст3пс</t>
  </si>
  <si>
    <t>Труба  219/7 б/у</t>
  </si>
  <si>
    <t>Балка 24 б/у</t>
  </si>
  <si>
    <t>Уголок  75/50/8 б/у</t>
  </si>
  <si>
    <t>Арматура ф22 А500С</t>
  </si>
  <si>
    <t>Круг ф33</t>
  </si>
  <si>
    <t>Круг ф34</t>
  </si>
  <si>
    <t>Круг ф35</t>
  </si>
  <si>
    <t>Круг ф36</t>
  </si>
  <si>
    <t>Круг ф37</t>
  </si>
  <si>
    <t>Круг ф38</t>
  </si>
  <si>
    <t>Круг ф39</t>
  </si>
  <si>
    <t>Круг ф40</t>
  </si>
  <si>
    <t>Круг ф41</t>
  </si>
  <si>
    <t>Круг ф42</t>
  </si>
  <si>
    <t>Круг ф43</t>
  </si>
  <si>
    <t>Круг ф44</t>
  </si>
  <si>
    <t>Круг ф45</t>
  </si>
  <si>
    <t>Круг ф46</t>
  </si>
  <si>
    <t xml:space="preserve">Труба  325/6 б/у </t>
  </si>
  <si>
    <t>Труба электросварная</t>
  </si>
  <si>
    <t>Труба эл.св. 159/4,5</t>
  </si>
  <si>
    <t>Труба  159/4,5 б/у</t>
  </si>
  <si>
    <t>Труба  720/8 б/у</t>
  </si>
  <si>
    <t>Труба  630/8 б/у</t>
  </si>
  <si>
    <t>Печь банная из 530 с нержавейкой</t>
  </si>
  <si>
    <t>Печь банная из 530 трубы крашен.</t>
  </si>
  <si>
    <t>Печь банная из 426 с нержавейкой</t>
  </si>
  <si>
    <t>Печь банная из 426 трубы крашен.</t>
  </si>
  <si>
    <t>Котел отопления Будеро</t>
  </si>
  <si>
    <t>24500руб</t>
  </si>
  <si>
    <t>Лист  10,0 б/у</t>
  </si>
  <si>
    <t>Труба  273/9 б/у</t>
  </si>
  <si>
    <t>Труба 1020/11 б/у</t>
  </si>
  <si>
    <t>Труба  426/4,5 б/у</t>
  </si>
  <si>
    <t>Труба проф. 100/50/3,0</t>
  </si>
  <si>
    <t xml:space="preserve">Труба  325/8 б/у </t>
  </si>
  <si>
    <t>Проволока  т/о ф 1,2-2,0мм</t>
  </si>
  <si>
    <t>Труба 1220/12 б/у</t>
  </si>
  <si>
    <t>Швеллер 5</t>
  </si>
  <si>
    <t>Круг ф50 ст.45</t>
  </si>
  <si>
    <t>Круг ф80 ст.45</t>
  </si>
  <si>
    <t>Круг ф21</t>
  </si>
  <si>
    <t>Круг ф22</t>
  </si>
  <si>
    <t>Круг ф23</t>
  </si>
  <si>
    <t>Круг ф24</t>
  </si>
  <si>
    <t>Круг ф25</t>
  </si>
  <si>
    <t>Круг ф26</t>
  </si>
  <si>
    <t>Круг ф27</t>
  </si>
  <si>
    <t>Круг ф28</t>
  </si>
  <si>
    <t>Круг ф29</t>
  </si>
  <si>
    <t>Круг ф30</t>
  </si>
  <si>
    <t>Круг ф31</t>
  </si>
  <si>
    <t>Круг ф32</t>
  </si>
  <si>
    <t>Круг ф25 ст.45</t>
  </si>
  <si>
    <t>Круг ф70 ст.45</t>
  </si>
  <si>
    <t>Круг ф75 ст.45</t>
  </si>
  <si>
    <t>Лист   5,0 б/у</t>
  </si>
  <si>
    <t>Швеллер 6,5</t>
  </si>
  <si>
    <t>Труба проф. 40/40/1,5</t>
  </si>
  <si>
    <t>Цена за 1,0 тн с НДС</t>
  </si>
  <si>
    <t>Цена за 1,0 тн нал-ные</t>
  </si>
  <si>
    <t>Труба  57 неконд.</t>
  </si>
  <si>
    <t xml:space="preserve">Труба  60 НКТ </t>
  </si>
  <si>
    <t xml:space="preserve">Труба  73 НКТ </t>
  </si>
  <si>
    <t>95м,кв</t>
  </si>
  <si>
    <t>Квадрат</t>
  </si>
  <si>
    <t>Сетка клад. 0,25*2,0 (50/50) ф3,5</t>
  </si>
  <si>
    <t>Сетка клад. 0,38*2,0 (50/50) ф3,5</t>
  </si>
  <si>
    <t>Сетка клад. 0,51*2,0 (50/50) ф3,5</t>
  </si>
  <si>
    <t>1шт</t>
  </si>
  <si>
    <t>Квадрат г\к 10*10 ст3 дл 6м</t>
  </si>
  <si>
    <t>Квадрат г/к 14*14 ст3 дл 6м</t>
  </si>
  <si>
    <t>Квадрат г/к 16*16  дл 6м</t>
  </si>
  <si>
    <t>Труба эл.св. 133/4,5</t>
  </si>
  <si>
    <t xml:space="preserve">Круг ф100 </t>
  </si>
  <si>
    <t>Труба  273/4,5 б/у</t>
  </si>
  <si>
    <t>Проволока  т/о ф 3,0мм</t>
  </si>
  <si>
    <t>Проволока  т/о ф 4,0мм</t>
  </si>
  <si>
    <t>Проволока  т/о ф 5мм</t>
  </si>
  <si>
    <t>Проволока  т/о ф 6мм</t>
  </si>
  <si>
    <t>Труба проф. 30/30/1,5</t>
  </si>
  <si>
    <t>18000руб</t>
  </si>
  <si>
    <t>Труба  377/11 б/у</t>
  </si>
  <si>
    <t>Полоса 50/5</t>
  </si>
  <si>
    <t>Уголок  35*35*4</t>
  </si>
  <si>
    <t>Электроды ОК-46 ф3</t>
  </si>
  <si>
    <t>Мангал с Подказанником</t>
  </si>
  <si>
    <t>Лист   8,0 б/у</t>
  </si>
  <si>
    <t>Труба  426/8 б/у</t>
  </si>
  <si>
    <t>Уголок 100*100*8</t>
  </si>
  <si>
    <t>5,3 кг</t>
  </si>
  <si>
    <t>Хомуты</t>
  </si>
  <si>
    <t>Уголок   40*40*4 н/д</t>
  </si>
  <si>
    <t>мангал резной</t>
  </si>
  <si>
    <t>4500 руб</t>
  </si>
  <si>
    <t>19000руб</t>
  </si>
  <si>
    <t>Уголок  75/50/6 б/у</t>
  </si>
  <si>
    <t>Труба проф. 80/60/3,0</t>
  </si>
  <si>
    <t>5500 руб</t>
  </si>
  <si>
    <t>Бак нержавейка 426</t>
  </si>
  <si>
    <t>13000руб</t>
  </si>
  <si>
    <t>Бак нержавейка 530</t>
  </si>
  <si>
    <t>Квадрат г\к 12*12 ст3 дл 6м</t>
  </si>
  <si>
    <t>Труба проф. 40/25/1,5</t>
  </si>
  <si>
    <t>Лист  ПВЛ 406 ст.3</t>
  </si>
  <si>
    <t>Труба проф. 120/120/4</t>
  </si>
  <si>
    <t>250 руб</t>
  </si>
  <si>
    <t>кирпич огнеупорный</t>
  </si>
  <si>
    <t>30руб</t>
  </si>
  <si>
    <t>кирпич красный</t>
  </si>
  <si>
    <t xml:space="preserve">поддон </t>
  </si>
  <si>
    <t>450руб</t>
  </si>
  <si>
    <t>Уголок   45*45*4 н/д</t>
  </si>
  <si>
    <t xml:space="preserve">  2,5—5,10</t>
  </si>
  <si>
    <t>14руб</t>
  </si>
  <si>
    <t>Труба  219/4,5 б/у</t>
  </si>
  <si>
    <t>Труба  820/9 б/у</t>
  </si>
  <si>
    <t>Лист  12,0 - 16 б/у</t>
  </si>
  <si>
    <t>Лист  20,0 - 30,0 б/у</t>
  </si>
  <si>
    <t>Труба проф. 25/25/1,5</t>
  </si>
  <si>
    <t>Сетка клад. 1,0*2,0 (100/100) ф3,5</t>
  </si>
  <si>
    <t>Сетка клад. 1,0*2,0 (50/50) ф3,5</t>
  </si>
  <si>
    <t>Сетка клад. 2,0*3,0 (100/100) ф3,5</t>
  </si>
  <si>
    <t>Сетка клад. 0,51*2,0 (50/50) ф2,2</t>
  </si>
  <si>
    <t>Сетка клад. 0,38*2,0 (50/50) ф2,2</t>
  </si>
  <si>
    <t>Труба  51 неконд.</t>
  </si>
  <si>
    <t>Цена до 300 кг</t>
  </si>
  <si>
    <t>Цена свыше тонны</t>
  </si>
  <si>
    <r>
      <t xml:space="preserve">656922 г.Барнаул ул.Попова 256е                                  Время работы:                                                               понедельник — пятница с 8:00 до 17:00                                                        суббота с 8:30 до 14:00                                                     Е-mail: 600 — 888@mail.ru                                                  </t>
    </r>
    <r>
      <rPr>
        <b/>
        <sz val="9"/>
        <rFont val="Arial Cyr"/>
        <family val="2"/>
      </rPr>
      <t xml:space="preserve">тел. 600-888   697-300       </t>
    </r>
  </si>
  <si>
    <t>Труба вгп 20/2,8</t>
  </si>
  <si>
    <t>Сетка клад. 1,0*2,0 (100/100) ф2,5</t>
  </si>
  <si>
    <t>11500руб</t>
  </si>
  <si>
    <t>Труба  15-57 б/у</t>
  </si>
  <si>
    <t>Труба проф. 40/20/3,0</t>
  </si>
  <si>
    <t>Труба проф. 25/25/2.0</t>
  </si>
  <si>
    <t>1 шт</t>
  </si>
  <si>
    <t>Сетка клад. 1,0*2,0 (1000/100) ф3,8</t>
  </si>
  <si>
    <t>Труба проф. 80/40/2,0</t>
  </si>
  <si>
    <t>24000руб</t>
  </si>
  <si>
    <t>16000руб</t>
  </si>
  <si>
    <t>20000руб</t>
  </si>
  <si>
    <t>14000руб</t>
  </si>
  <si>
    <t xml:space="preserve">Урна </t>
  </si>
  <si>
    <t>2500руб</t>
  </si>
  <si>
    <t>крышка бака</t>
  </si>
  <si>
    <t>1700руб</t>
  </si>
  <si>
    <t>Лист г/к  2,5 ст3сп</t>
  </si>
  <si>
    <t>Труба проф. 50/25/1,5</t>
  </si>
  <si>
    <t>Уголок  40*40*3</t>
  </si>
  <si>
    <t>2200руб</t>
  </si>
  <si>
    <t>Электроды ОК-46 ф4</t>
  </si>
  <si>
    <t>2600руб</t>
  </si>
  <si>
    <t>6,6 кг</t>
  </si>
  <si>
    <t>Электроды МР ЛЮКС ф3</t>
  </si>
  <si>
    <t>Электроды МР ЛЮКС ф4</t>
  </si>
  <si>
    <t>1500руб</t>
  </si>
  <si>
    <t>1200руб</t>
  </si>
  <si>
    <t>Труба проф. 100/100/5</t>
  </si>
  <si>
    <t>Лист г/к  4,0 риф ст3сп</t>
  </si>
  <si>
    <t>Труба  300 б/у</t>
  </si>
  <si>
    <t xml:space="preserve">Труба  108/4 неконд. </t>
  </si>
  <si>
    <t>Труба эл.св. 108/4</t>
  </si>
  <si>
    <t>Уголок  75/7 б/у</t>
  </si>
  <si>
    <t>Уголок  75/8 б/у</t>
  </si>
  <si>
    <t>1,5*3,0</t>
  </si>
  <si>
    <t>Труба вгп 25/3,2</t>
  </si>
  <si>
    <t>Полоса 25/5</t>
  </si>
  <si>
    <t>Полоса 30/3</t>
  </si>
  <si>
    <t>4,5 кг</t>
  </si>
  <si>
    <t>5 кг</t>
  </si>
  <si>
    <t>8 кг</t>
  </si>
  <si>
    <t>12 кг</t>
  </si>
  <si>
    <t xml:space="preserve">Труба  159/4 неконд.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</si>
</sst>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%"/>
    <numFmt numFmtId="181" formatCode="0.000%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24"/>
      <name val="Castellar"/>
      <family val="1"/>
    </font>
    <font>
      <b/>
      <sz val="12"/>
      <color indexed="12"/>
      <name val="Arial Cyr"/>
      <family val="2"/>
    </font>
    <font>
      <b/>
      <sz val="10"/>
      <color indexed="8"/>
      <name val="Arial Cyr"/>
      <family val="2"/>
    </font>
    <font>
      <b/>
      <sz val="14"/>
      <color indexed="39"/>
      <name val="Arial Cyr"/>
      <family val="2"/>
    </font>
    <font>
      <b/>
      <sz val="10.5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2"/>
    </font>
    <font>
      <b/>
      <sz val="11"/>
      <color indexed="58"/>
      <name val="Arial Cyr"/>
      <family val="2"/>
    </font>
    <font>
      <sz val="9"/>
      <name val="Arial Cyr"/>
      <family val="2"/>
    </font>
    <font>
      <b/>
      <sz val="9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29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2" fontId="30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24" borderId="10" xfId="0" applyFill="1" applyBorder="1" applyAlignment="1">
      <alignment/>
    </xf>
    <xf numFmtId="2" fontId="3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30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2" fontId="29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3" fontId="29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2" fontId="29" fillId="0" borderId="14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2" fontId="30" fillId="0" borderId="12" xfId="0" applyNumberFormat="1" applyFont="1" applyBorder="1" applyAlignment="1">
      <alignment horizontal="center"/>
    </xf>
    <xf numFmtId="2" fontId="3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172" fontId="33" fillId="0" borderId="0" xfId="0" applyNumberFormat="1" applyFont="1" applyBorder="1" applyAlignment="1">
      <alignment/>
    </xf>
    <xf numFmtId="0" fontId="27" fillId="27" borderId="10" xfId="0" applyFont="1" applyFill="1" applyBorder="1" applyAlignment="1">
      <alignment horizontal="center"/>
    </xf>
    <xf numFmtId="2" fontId="30" fillId="27" borderId="10" xfId="0" applyNumberFormat="1" applyFont="1" applyFill="1" applyBorder="1" applyAlignment="1">
      <alignment horizontal="center"/>
    </xf>
    <xf numFmtId="1" fontId="21" fillId="27" borderId="10" xfId="0" applyNumberFormat="1" applyFont="1" applyFill="1" applyBorder="1" applyAlignment="1">
      <alignment horizontal="center"/>
    </xf>
    <xf numFmtId="174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0" fontId="21" fillId="26" borderId="10" xfId="0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173" fontId="31" fillId="0" borderId="11" xfId="0" applyNumberFormat="1" applyFont="1" applyBorder="1" applyAlignment="1">
      <alignment horizontal="center"/>
    </xf>
    <xf numFmtId="0" fontId="31" fillId="0" borderId="12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173" fontId="31" fillId="0" borderId="0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31" fillId="24" borderId="10" xfId="0" applyNumberFormat="1" applyFont="1" applyFill="1" applyBorder="1" applyAlignment="1">
      <alignment horizontal="center"/>
    </xf>
    <xf numFmtId="2" fontId="31" fillId="25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8" fillId="28" borderId="16" xfId="0" applyFont="1" applyFill="1" applyBorder="1" applyAlignment="1">
      <alignment horizontal="center"/>
    </xf>
    <xf numFmtId="0" fontId="28" fillId="28" borderId="17" xfId="0" applyFont="1" applyFill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8" fillId="28" borderId="13" xfId="0" applyFont="1" applyFill="1" applyBorder="1" applyAlignment="1">
      <alignment horizontal="center"/>
    </xf>
    <xf numFmtId="0" fontId="28" fillId="28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21" fillId="27" borderId="10" xfId="0" applyFont="1" applyFill="1" applyBorder="1" applyAlignment="1">
      <alignment horizontal="center"/>
    </xf>
    <xf numFmtId="0" fontId="28" fillId="28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2" fontId="29" fillId="0" borderId="21" xfId="0" applyNumberFormat="1" applyFont="1" applyBorder="1" applyAlignment="1">
      <alignment horizontal="center"/>
    </xf>
    <xf numFmtId="2" fontId="29" fillId="0" borderId="22" xfId="0" applyNumberFormat="1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2" fontId="32" fillId="0" borderId="19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2" fillId="0" borderId="16" xfId="0" applyNumberFormat="1" applyFon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2" fontId="32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3" fontId="0" fillId="0" borderId="20" xfId="0" applyNumberFormat="1" applyFon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173" fontId="0" fillId="0" borderId="22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0</xdr:col>
      <xdr:colOff>2124075</xdr:colOff>
      <xdr:row>8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895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84"/>
  <sheetViews>
    <sheetView tabSelected="1" zoomScalePageLayoutView="0" workbookViewId="0" topLeftCell="A363">
      <selection activeCell="A1" sqref="A1:K395"/>
    </sheetView>
  </sheetViews>
  <sheetFormatPr defaultColWidth="11.625" defaultRowHeight="12.75"/>
  <cols>
    <col min="1" max="1" width="31.00390625" style="0" customWidth="1"/>
    <col min="2" max="2" width="11.25390625" style="0" customWidth="1"/>
    <col min="3" max="3" width="11.25390625" style="87" customWidth="1"/>
    <col min="4" max="8" width="11.25390625" style="0" customWidth="1"/>
    <col min="9" max="11" width="12.25390625" style="0" customWidth="1"/>
    <col min="12" max="242" width="9.125" style="0" customWidth="1"/>
  </cols>
  <sheetData>
    <row r="1" spans="1:11" ht="16.5" customHeight="1">
      <c r="A1" s="1"/>
      <c r="B1" s="116" t="s">
        <v>0</v>
      </c>
      <c r="C1" s="116"/>
      <c r="D1" s="116"/>
      <c r="E1" s="116"/>
      <c r="F1" s="116"/>
      <c r="G1" s="116"/>
      <c r="H1" s="116"/>
      <c r="I1" s="165" t="s">
        <v>339</v>
      </c>
      <c r="J1" s="165"/>
      <c r="K1" s="165"/>
    </row>
    <row r="2" spans="1:11" ht="16.5" customHeight="1">
      <c r="A2" s="1"/>
      <c r="B2" s="117" t="s">
        <v>1</v>
      </c>
      <c r="C2" s="117"/>
      <c r="D2" s="117"/>
      <c r="E2" s="117"/>
      <c r="F2" s="117"/>
      <c r="G2" s="117"/>
      <c r="H2" s="117"/>
      <c r="I2" s="165"/>
      <c r="J2" s="165"/>
      <c r="K2" s="165"/>
    </row>
    <row r="3" spans="1:11" ht="18" customHeight="1">
      <c r="A3" s="1"/>
      <c r="B3" s="117"/>
      <c r="C3" s="117"/>
      <c r="D3" s="117"/>
      <c r="E3" s="117"/>
      <c r="F3" s="117"/>
      <c r="G3" s="117"/>
      <c r="H3" s="117"/>
      <c r="I3" s="165"/>
      <c r="J3" s="165"/>
      <c r="K3" s="165"/>
    </row>
    <row r="4" spans="1:11" ht="13.5" customHeight="1">
      <c r="A4" s="1"/>
      <c r="B4" s="3"/>
      <c r="C4" s="86"/>
      <c r="D4" s="4"/>
      <c r="E4" s="4"/>
      <c r="G4" s="5"/>
      <c r="H4" s="2"/>
      <c r="I4" s="165"/>
      <c r="J4" s="165"/>
      <c r="K4" s="165"/>
    </row>
    <row r="5" spans="1:11" ht="15.75" customHeight="1">
      <c r="A5" s="1"/>
      <c r="B5" s="3"/>
      <c r="C5" s="118" t="s">
        <v>2</v>
      </c>
      <c r="D5" s="118"/>
      <c r="E5" s="118"/>
      <c r="F5" s="118"/>
      <c r="G5" s="118"/>
      <c r="H5" s="118"/>
      <c r="I5" s="165"/>
      <c r="J5" s="165"/>
      <c r="K5" s="165"/>
    </row>
    <row r="6" spans="1:11" ht="15" customHeight="1">
      <c r="A6" s="1"/>
      <c r="B6" s="3"/>
      <c r="C6" s="86"/>
      <c r="D6" s="4"/>
      <c r="E6" s="4"/>
      <c r="G6" s="5"/>
      <c r="H6" s="2"/>
      <c r="I6" s="165"/>
      <c r="J6" s="165"/>
      <c r="K6" s="165"/>
    </row>
    <row r="7" spans="1:11" ht="18" customHeight="1">
      <c r="A7" s="1"/>
      <c r="B7" s="166" t="s">
        <v>3</v>
      </c>
      <c r="C7" s="166"/>
      <c r="D7" s="166"/>
      <c r="E7" s="166"/>
      <c r="F7" s="166"/>
      <c r="G7" s="166"/>
      <c r="H7" s="166"/>
      <c r="I7" s="2"/>
      <c r="J7" s="75"/>
      <c r="K7" s="75">
        <v>45411</v>
      </c>
    </row>
    <row r="8" spans="1:11" ht="15" customHeight="1">
      <c r="A8" s="1"/>
      <c r="B8" s="3"/>
      <c r="C8" s="86"/>
      <c r="D8" s="4"/>
      <c r="E8" s="4"/>
      <c r="G8" s="5"/>
      <c r="H8" s="2"/>
      <c r="I8" s="67" t="s">
        <v>4</v>
      </c>
      <c r="J8" s="67"/>
      <c r="K8" s="67"/>
    </row>
    <row r="9" ht="13.5" customHeight="1"/>
    <row r="10" spans="1:11" ht="16.5" customHeight="1">
      <c r="A10" s="114" t="s">
        <v>6</v>
      </c>
      <c r="B10" s="119" t="s">
        <v>7</v>
      </c>
      <c r="C10" s="120" t="s">
        <v>8</v>
      </c>
      <c r="D10" s="163" t="s">
        <v>337</v>
      </c>
      <c r="E10" s="163"/>
      <c r="F10" s="115" t="s">
        <v>9</v>
      </c>
      <c r="G10" s="115"/>
      <c r="H10" s="115" t="s">
        <v>10</v>
      </c>
      <c r="I10" s="115"/>
      <c r="J10" s="115" t="s">
        <v>338</v>
      </c>
      <c r="K10" s="115"/>
    </row>
    <row r="11" spans="1:11" ht="16.5" customHeight="1">
      <c r="A11" s="114"/>
      <c r="B11" s="119"/>
      <c r="C11" s="119"/>
      <c r="D11" s="76" t="s">
        <v>11</v>
      </c>
      <c r="E11" s="76" t="s">
        <v>12</v>
      </c>
      <c r="F11" s="9" t="s">
        <v>11</v>
      </c>
      <c r="G11" s="9" t="s">
        <v>12</v>
      </c>
      <c r="H11" s="9" t="s">
        <v>11</v>
      </c>
      <c r="I11" s="9" t="s">
        <v>12</v>
      </c>
      <c r="J11" s="9" t="s">
        <v>11</v>
      </c>
      <c r="K11" s="9" t="s">
        <v>12</v>
      </c>
    </row>
    <row r="12" spans="1:11" ht="16.5" customHeight="1">
      <c r="A12" s="149" t="s">
        <v>13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12.75" customHeight="1">
      <c r="A13" s="10" t="s">
        <v>14</v>
      </c>
      <c r="B13" s="10" t="s">
        <v>15</v>
      </c>
      <c r="C13" s="83">
        <v>0.23</v>
      </c>
      <c r="D13" s="77">
        <f>C13*E13/1000</f>
        <v>19.32</v>
      </c>
      <c r="E13" s="78">
        <f>K13+4500</f>
        <v>84000</v>
      </c>
      <c r="F13" s="11">
        <f>C13*G13/1000</f>
        <v>18.975</v>
      </c>
      <c r="G13" s="8">
        <f>K13+3000</f>
        <v>82500</v>
      </c>
      <c r="H13" s="11">
        <f>C13*I13/1000</f>
        <v>18.63</v>
      </c>
      <c r="I13" s="8">
        <f>K13+1500</f>
        <v>81000</v>
      </c>
      <c r="J13" s="11">
        <f aca="true" t="shared" si="0" ref="J13:J21">C13*K13/1000</f>
        <v>18.285</v>
      </c>
      <c r="K13" s="65">
        <v>79500</v>
      </c>
    </row>
    <row r="14" spans="1:11" ht="12.75" customHeight="1">
      <c r="A14" s="10" t="s">
        <v>16</v>
      </c>
      <c r="B14" s="10" t="s">
        <v>15</v>
      </c>
      <c r="C14" s="83">
        <v>0.41</v>
      </c>
      <c r="D14" s="77">
        <f aca="true" t="shared" si="1" ref="D14:D21">C14*E14/1000</f>
        <v>34.44</v>
      </c>
      <c r="E14" s="78">
        <f aca="true" t="shared" si="2" ref="E14:E21">K14+4500</f>
        <v>84000</v>
      </c>
      <c r="F14" s="11">
        <f aca="true" t="shared" si="3" ref="F14:F21">C14*G14/1000</f>
        <v>33.825</v>
      </c>
      <c r="G14" s="8">
        <f aca="true" t="shared" si="4" ref="G14:G21">K14+3000</f>
        <v>82500</v>
      </c>
      <c r="H14" s="11">
        <f aca="true" t="shared" si="5" ref="H14:H21">C14*I14/1000</f>
        <v>33.21</v>
      </c>
      <c r="I14" s="8">
        <f aca="true" t="shared" si="6" ref="I14:I21">K14+1500</f>
        <v>81000</v>
      </c>
      <c r="J14" s="11">
        <f t="shared" si="0"/>
        <v>32.595</v>
      </c>
      <c r="K14" s="65">
        <v>79500</v>
      </c>
    </row>
    <row r="15" spans="1:11" ht="12.75" customHeight="1">
      <c r="A15" s="10" t="s">
        <v>17</v>
      </c>
      <c r="B15" s="10" t="s">
        <v>18</v>
      </c>
      <c r="C15" s="83">
        <v>0.627</v>
      </c>
      <c r="D15" s="77">
        <f t="shared" si="1"/>
        <v>48.5925</v>
      </c>
      <c r="E15" s="78">
        <f t="shared" si="2"/>
        <v>77500</v>
      </c>
      <c r="F15" s="11">
        <f t="shared" si="3"/>
        <v>47.652</v>
      </c>
      <c r="G15" s="8">
        <f t="shared" si="4"/>
        <v>76000</v>
      </c>
      <c r="H15" s="11">
        <f t="shared" si="5"/>
        <v>46.7115</v>
      </c>
      <c r="I15" s="8">
        <f t="shared" si="6"/>
        <v>74500</v>
      </c>
      <c r="J15" s="11">
        <f t="shared" si="0"/>
        <v>45.771</v>
      </c>
      <c r="K15" s="65">
        <v>73000</v>
      </c>
    </row>
    <row r="16" spans="1:11" ht="12.75" customHeight="1">
      <c r="A16" s="10" t="s">
        <v>19</v>
      </c>
      <c r="B16" s="10" t="s">
        <v>18</v>
      </c>
      <c r="C16" s="83">
        <v>0.9</v>
      </c>
      <c r="D16" s="77">
        <f t="shared" si="1"/>
        <v>67.95</v>
      </c>
      <c r="E16" s="78">
        <f t="shared" si="2"/>
        <v>75500</v>
      </c>
      <c r="F16" s="11">
        <f t="shared" si="3"/>
        <v>66.6</v>
      </c>
      <c r="G16" s="8">
        <f t="shared" si="4"/>
        <v>74000</v>
      </c>
      <c r="H16" s="11">
        <f t="shared" si="5"/>
        <v>65.25</v>
      </c>
      <c r="I16" s="8">
        <f t="shared" si="6"/>
        <v>72500</v>
      </c>
      <c r="J16" s="11">
        <f t="shared" si="0"/>
        <v>63.9</v>
      </c>
      <c r="K16" s="65">
        <v>71000</v>
      </c>
    </row>
    <row r="17" spans="1:11" ht="12.75" customHeight="1">
      <c r="A17" s="10" t="s">
        <v>20</v>
      </c>
      <c r="B17" s="10" t="s">
        <v>18</v>
      </c>
      <c r="C17" s="83">
        <v>1.21</v>
      </c>
      <c r="D17" s="77">
        <f t="shared" si="1"/>
        <v>90.145</v>
      </c>
      <c r="E17" s="78">
        <f t="shared" si="2"/>
        <v>74500</v>
      </c>
      <c r="F17" s="11">
        <f t="shared" si="3"/>
        <v>88.33</v>
      </c>
      <c r="G17" s="8">
        <f t="shared" si="4"/>
        <v>73000</v>
      </c>
      <c r="H17" s="11">
        <f t="shared" si="5"/>
        <v>86.515</v>
      </c>
      <c r="I17" s="8">
        <f t="shared" si="6"/>
        <v>71500</v>
      </c>
      <c r="J17" s="11">
        <f t="shared" si="0"/>
        <v>84.7</v>
      </c>
      <c r="K17" s="65">
        <v>70000</v>
      </c>
    </row>
    <row r="18" spans="1:11" ht="12.75" customHeight="1">
      <c r="A18" s="10" t="s">
        <v>21</v>
      </c>
      <c r="B18" s="10" t="s">
        <v>18</v>
      </c>
      <c r="C18" s="83">
        <v>1.6</v>
      </c>
      <c r="D18" s="77">
        <f t="shared" si="1"/>
        <v>119.2</v>
      </c>
      <c r="E18" s="78">
        <f t="shared" si="2"/>
        <v>74500</v>
      </c>
      <c r="F18" s="11">
        <f t="shared" si="3"/>
        <v>116.8</v>
      </c>
      <c r="G18" s="8">
        <f t="shared" si="4"/>
        <v>73000</v>
      </c>
      <c r="H18" s="11">
        <f t="shared" si="5"/>
        <v>114.4</v>
      </c>
      <c r="I18" s="8">
        <f t="shared" si="6"/>
        <v>71500</v>
      </c>
      <c r="J18" s="11">
        <f t="shared" si="0"/>
        <v>112</v>
      </c>
      <c r="K18" s="65">
        <v>70000</v>
      </c>
    </row>
    <row r="19" spans="1:11" ht="12.75" customHeight="1">
      <c r="A19" s="10" t="s">
        <v>22</v>
      </c>
      <c r="B19" s="10" t="s">
        <v>18</v>
      </c>
      <c r="C19" s="83">
        <v>2.05</v>
      </c>
      <c r="D19" s="77">
        <f t="shared" si="1"/>
        <v>152.725</v>
      </c>
      <c r="E19" s="78">
        <f t="shared" si="2"/>
        <v>74500</v>
      </c>
      <c r="F19" s="11">
        <f t="shared" si="3"/>
        <v>149.65</v>
      </c>
      <c r="G19" s="8">
        <f t="shared" si="4"/>
        <v>73000</v>
      </c>
      <c r="H19" s="11">
        <f t="shared" si="5"/>
        <v>146.575</v>
      </c>
      <c r="I19" s="8">
        <f t="shared" si="6"/>
        <v>71500</v>
      </c>
      <c r="J19" s="11">
        <f t="shared" si="0"/>
        <v>143.5</v>
      </c>
      <c r="K19" s="65">
        <v>70000</v>
      </c>
    </row>
    <row r="20" spans="1:11" ht="12.75" customHeight="1">
      <c r="A20" s="10" t="s">
        <v>23</v>
      </c>
      <c r="B20" s="10" t="s">
        <v>18</v>
      </c>
      <c r="C20" s="83">
        <v>2.47</v>
      </c>
      <c r="D20" s="77">
        <f t="shared" si="1"/>
        <v>184.015</v>
      </c>
      <c r="E20" s="78">
        <f t="shared" si="2"/>
        <v>74500</v>
      </c>
      <c r="F20" s="11">
        <f t="shared" si="3"/>
        <v>180.31</v>
      </c>
      <c r="G20" s="8">
        <f t="shared" si="4"/>
        <v>73000</v>
      </c>
      <c r="H20" s="11">
        <f t="shared" si="5"/>
        <v>176.605</v>
      </c>
      <c r="I20" s="8">
        <f t="shared" si="6"/>
        <v>71500</v>
      </c>
      <c r="J20" s="11">
        <f t="shared" si="0"/>
        <v>172.9</v>
      </c>
      <c r="K20" s="65">
        <v>70000</v>
      </c>
    </row>
    <row r="21" spans="1:11" ht="12.75" customHeight="1">
      <c r="A21" s="12" t="s">
        <v>214</v>
      </c>
      <c r="B21" s="10" t="s">
        <v>18</v>
      </c>
      <c r="C21" s="83">
        <v>3</v>
      </c>
      <c r="D21" s="77">
        <f t="shared" si="1"/>
        <v>223.5</v>
      </c>
      <c r="E21" s="78">
        <f t="shared" si="2"/>
        <v>74500</v>
      </c>
      <c r="F21" s="11">
        <f t="shared" si="3"/>
        <v>219</v>
      </c>
      <c r="G21" s="8">
        <f t="shared" si="4"/>
        <v>73000</v>
      </c>
      <c r="H21" s="11">
        <f t="shared" si="5"/>
        <v>214.5</v>
      </c>
      <c r="I21" s="8">
        <f t="shared" si="6"/>
        <v>71500</v>
      </c>
      <c r="J21" s="11">
        <f t="shared" si="0"/>
        <v>210</v>
      </c>
      <c r="K21" s="65">
        <v>70000</v>
      </c>
    </row>
    <row r="22" spans="1:11" ht="12.75" customHeight="1">
      <c r="A22" s="19"/>
      <c r="B22" s="19"/>
      <c r="C22" s="88"/>
      <c r="D22" s="48"/>
      <c r="E22" s="48"/>
      <c r="F22" s="33"/>
      <c r="G22" s="34"/>
      <c r="H22" s="33"/>
      <c r="I22" s="34"/>
      <c r="J22" s="33"/>
      <c r="K22" s="34"/>
    </row>
    <row r="23" spans="1:11" ht="16.5" customHeight="1">
      <c r="A23" s="143" t="s">
        <v>24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ht="12.75" customHeight="1">
      <c r="A24" s="10" t="s">
        <v>25</v>
      </c>
      <c r="B24" s="12" t="s">
        <v>18</v>
      </c>
      <c r="C24" s="82">
        <v>8.8</v>
      </c>
      <c r="D24" s="77">
        <f>C24*E24/1000</f>
        <v>959.2000000000002</v>
      </c>
      <c r="E24" s="78">
        <f>K24+4000</f>
        <v>109000</v>
      </c>
      <c r="F24" s="11">
        <f aca="true" t="shared" si="7" ref="F24:F34">C24*G24/1000</f>
        <v>950.4000000000001</v>
      </c>
      <c r="G24" s="8">
        <f>K24+3000</f>
        <v>108000</v>
      </c>
      <c r="H24" s="11">
        <f aca="true" t="shared" si="8" ref="H24:H34">C24*I24/1000</f>
        <v>937.2000000000002</v>
      </c>
      <c r="I24" s="8">
        <f>K24+1500</f>
        <v>106500</v>
      </c>
      <c r="J24" s="11">
        <f aca="true" t="shared" si="9" ref="J24:J34">C24*K24/1000</f>
        <v>924.0000000000001</v>
      </c>
      <c r="K24" s="8">
        <v>105000</v>
      </c>
    </row>
    <row r="25" spans="1:11" ht="12.75" customHeight="1">
      <c r="A25" s="10" t="s">
        <v>26</v>
      </c>
      <c r="B25" s="12" t="s">
        <v>18</v>
      </c>
      <c r="C25" s="82">
        <v>13.9</v>
      </c>
      <c r="D25" s="77">
        <f aca="true" t="shared" si="10" ref="D25:D35">C25*E25/1000</f>
        <v>1515.1</v>
      </c>
      <c r="E25" s="78">
        <f aca="true" t="shared" si="11" ref="E25:E35">K25+4000</f>
        <v>109000</v>
      </c>
      <c r="F25" s="11">
        <f t="shared" si="7"/>
        <v>1501.2</v>
      </c>
      <c r="G25" s="8">
        <f aca="true" t="shared" si="12" ref="G25:G35">K25+3000</f>
        <v>108000</v>
      </c>
      <c r="H25" s="11">
        <f t="shared" si="8"/>
        <v>1480.35</v>
      </c>
      <c r="I25" s="8">
        <f aca="true" t="shared" si="13" ref="I25:I35">K25+1500</f>
        <v>106500</v>
      </c>
      <c r="J25" s="11">
        <f t="shared" si="9"/>
        <v>1459.5</v>
      </c>
      <c r="K25" s="8">
        <v>105000</v>
      </c>
    </row>
    <row r="26" spans="1:11" ht="12.75" customHeight="1">
      <c r="A26" s="10" t="s">
        <v>27</v>
      </c>
      <c r="B26" s="12" t="s">
        <v>18</v>
      </c>
      <c r="C26" s="82">
        <v>15.8</v>
      </c>
      <c r="D26" s="77">
        <f t="shared" si="10"/>
        <v>1722.2</v>
      </c>
      <c r="E26" s="78">
        <f t="shared" si="11"/>
        <v>109000</v>
      </c>
      <c r="F26" s="11">
        <f t="shared" si="7"/>
        <v>1706.4</v>
      </c>
      <c r="G26" s="8">
        <f t="shared" si="12"/>
        <v>108000</v>
      </c>
      <c r="H26" s="11">
        <f t="shared" si="8"/>
        <v>1682.7</v>
      </c>
      <c r="I26" s="8">
        <f t="shared" si="13"/>
        <v>106500</v>
      </c>
      <c r="J26" s="11">
        <f t="shared" si="9"/>
        <v>1659</v>
      </c>
      <c r="K26" s="8">
        <v>105000</v>
      </c>
    </row>
    <row r="27" spans="1:11" ht="12.75" customHeight="1">
      <c r="A27" s="10" t="s">
        <v>28</v>
      </c>
      <c r="B27" s="12" t="s">
        <v>18</v>
      </c>
      <c r="C27" s="82">
        <v>18.8</v>
      </c>
      <c r="D27" s="77">
        <f t="shared" si="10"/>
        <v>2049.2</v>
      </c>
      <c r="E27" s="78">
        <f t="shared" si="11"/>
        <v>109000</v>
      </c>
      <c r="F27" s="11">
        <f t="shared" si="7"/>
        <v>2030.4</v>
      </c>
      <c r="G27" s="8">
        <f t="shared" si="12"/>
        <v>108000</v>
      </c>
      <c r="H27" s="11">
        <f t="shared" si="8"/>
        <v>2002.2</v>
      </c>
      <c r="I27" s="8">
        <f t="shared" si="13"/>
        <v>106500</v>
      </c>
      <c r="J27" s="11">
        <f t="shared" si="9"/>
        <v>1974</v>
      </c>
      <c r="K27" s="8">
        <v>105000</v>
      </c>
    </row>
    <row r="28" spans="1:11" ht="12.75" customHeight="1">
      <c r="A28" s="10" t="s">
        <v>29</v>
      </c>
      <c r="B28" s="12" t="s">
        <v>18</v>
      </c>
      <c r="C28" s="82">
        <v>22.4</v>
      </c>
      <c r="D28" s="77">
        <f t="shared" si="10"/>
        <v>2184</v>
      </c>
      <c r="E28" s="78">
        <f t="shared" si="11"/>
        <v>97500</v>
      </c>
      <c r="F28" s="11">
        <f t="shared" si="7"/>
        <v>2161.6</v>
      </c>
      <c r="G28" s="8">
        <f t="shared" si="12"/>
        <v>96500</v>
      </c>
      <c r="H28" s="11">
        <f t="shared" si="8"/>
        <v>2128</v>
      </c>
      <c r="I28" s="8">
        <f t="shared" si="13"/>
        <v>95000</v>
      </c>
      <c r="J28" s="11">
        <f t="shared" si="9"/>
        <v>2094.3999999999996</v>
      </c>
      <c r="K28" s="8">
        <v>93500</v>
      </c>
    </row>
    <row r="29" spans="1:11" ht="12.75" customHeight="1">
      <c r="A29" s="10" t="s">
        <v>30</v>
      </c>
      <c r="B29" s="12" t="s">
        <v>18</v>
      </c>
      <c r="C29" s="82">
        <v>46.9</v>
      </c>
      <c r="D29" s="77">
        <f t="shared" si="10"/>
        <v>4572.75</v>
      </c>
      <c r="E29" s="78">
        <f t="shared" si="11"/>
        <v>97500</v>
      </c>
      <c r="F29" s="11">
        <f t="shared" si="7"/>
        <v>4525.85</v>
      </c>
      <c r="G29" s="8">
        <f t="shared" si="12"/>
        <v>96500</v>
      </c>
      <c r="H29" s="11">
        <f t="shared" si="8"/>
        <v>4455.5</v>
      </c>
      <c r="I29" s="8">
        <f t="shared" si="13"/>
        <v>95000</v>
      </c>
      <c r="J29" s="11">
        <f t="shared" si="9"/>
        <v>4385.15</v>
      </c>
      <c r="K29" s="8">
        <v>93500</v>
      </c>
    </row>
    <row r="30" spans="1:11" ht="12.75" customHeight="1">
      <c r="A30" s="10" t="s">
        <v>31</v>
      </c>
      <c r="B30" s="12" t="s">
        <v>18</v>
      </c>
      <c r="C30" s="82">
        <v>44.2</v>
      </c>
      <c r="D30" s="77">
        <f t="shared" si="10"/>
        <v>4309.5</v>
      </c>
      <c r="E30" s="78">
        <f t="shared" si="11"/>
        <v>97500</v>
      </c>
      <c r="F30" s="11">
        <f t="shared" si="7"/>
        <v>4265.3</v>
      </c>
      <c r="G30" s="8">
        <f t="shared" si="12"/>
        <v>96500</v>
      </c>
      <c r="H30" s="11">
        <f t="shared" si="8"/>
        <v>4199</v>
      </c>
      <c r="I30" s="8">
        <f t="shared" si="13"/>
        <v>95000</v>
      </c>
      <c r="J30" s="11">
        <f t="shared" si="9"/>
        <v>4132.700000000001</v>
      </c>
      <c r="K30" s="8">
        <v>93500</v>
      </c>
    </row>
    <row r="31" spans="1:11" ht="12.75" customHeight="1">
      <c r="A31" s="10" t="s">
        <v>32</v>
      </c>
      <c r="B31" s="12" t="s">
        <v>18</v>
      </c>
      <c r="C31" s="82">
        <v>36.6</v>
      </c>
      <c r="D31" s="77">
        <f t="shared" si="10"/>
        <v>3568.5</v>
      </c>
      <c r="E31" s="78">
        <f t="shared" si="11"/>
        <v>97500</v>
      </c>
      <c r="F31" s="11">
        <f t="shared" si="7"/>
        <v>3531.9</v>
      </c>
      <c r="G31" s="8">
        <f t="shared" si="12"/>
        <v>96500</v>
      </c>
      <c r="H31" s="11">
        <f t="shared" si="8"/>
        <v>3477</v>
      </c>
      <c r="I31" s="8">
        <f t="shared" si="13"/>
        <v>95000</v>
      </c>
      <c r="J31" s="11">
        <f t="shared" si="9"/>
        <v>3422.1</v>
      </c>
      <c r="K31" s="8">
        <v>93500</v>
      </c>
    </row>
    <row r="32" spans="1:11" ht="12.75" customHeight="1">
      <c r="A32" s="10" t="s">
        <v>33</v>
      </c>
      <c r="B32" s="12" t="s">
        <v>18</v>
      </c>
      <c r="C32" s="82">
        <v>49.6</v>
      </c>
      <c r="D32" s="77">
        <f t="shared" si="10"/>
        <v>4836</v>
      </c>
      <c r="E32" s="78">
        <f t="shared" si="11"/>
        <v>97500</v>
      </c>
      <c r="F32" s="11">
        <f t="shared" si="7"/>
        <v>4786.4</v>
      </c>
      <c r="G32" s="8">
        <f t="shared" si="12"/>
        <v>96500</v>
      </c>
      <c r="H32" s="11">
        <f t="shared" si="8"/>
        <v>4712</v>
      </c>
      <c r="I32" s="8">
        <f t="shared" si="13"/>
        <v>95000</v>
      </c>
      <c r="J32" s="11">
        <f t="shared" si="9"/>
        <v>4637.6</v>
      </c>
      <c r="K32" s="8">
        <v>93500</v>
      </c>
    </row>
    <row r="33" spans="1:11" ht="12.75" customHeight="1">
      <c r="A33" s="10" t="s">
        <v>34</v>
      </c>
      <c r="B33" s="12" t="s">
        <v>18</v>
      </c>
      <c r="C33" s="82">
        <v>57</v>
      </c>
      <c r="D33" s="77">
        <f t="shared" si="10"/>
        <v>5523.3</v>
      </c>
      <c r="E33" s="78">
        <f t="shared" si="11"/>
        <v>96900</v>
      </c>
      <c r="F33" s="11">
        <f t="shared" si="7"/>
        <v>5466.3</v>
      </c>
      <c r="G33" s="8">
        <f t="shared" si="12"/>
        <v>95900</v>
      </c>
      <c r="H33" s="11">
        <f t="shared" si="8"/>
        <v>5380.8</v>
      </c>
      <c r="I33" s="8">
        <f t="shared" si="13"/>
        <v>94400</v>
      </c>
      <c r="J33" s="11">
        <f t="shared" si="9"/>
        <v>5295.3</v>
      </c>
      <c r="K33" s="8">
        <v>92900</v>
      </c>
    </row>
    <row r="34" spans="1:11" ht="12.75" customHeight="1">
      <c r="A34" s="10" t="s">
        <v>35</v>
      </c>
      <c r="B34" s="12" t="s">
        <v>18</v>
      </c>
      <c r="C34" s="82">
        <v>138.7</v>
      </c>
      <c r="D34" s="77">
        <f t="shared" si="10"/>
        <v>13440.029999999999</v>
      </c>
      <c r="E34" s="78">
        <f t="shared" si="11"/>
        <v>96900</v>
      </c>
      <c r="F34" s="11">
        <f t="shared" si="7"/>
        <v>13301.329999999998</v>
      </c>
      <c r="G34" s="8">
        <f t="shared" si="12"/>
        <v>95900</v>
      </c>
      <c r="H34" s="11">
        <f t="shared" si="8"/>
        <v>13093.279999999999</v>
      </c>
      <c r="I34" s="8">
        <f t="shared" si="13"/>
        <v>94400</v>
      </c>
      <c r="J34" s="11">
        <f t="shared" si="9"/>
        <v>12885.229999999998</v>
      </c>
      <c r="K34" s="8">
        <v>92900</v>
      </c>
    </row>
    <row r="35" spans="1:11" ht="12.75" customHeight="1">
      <c r="A35" s="20" t="s">
        <v>203</v>
      </c>
      <c r="B35" s="12" t="s">
        <v>18</v>
      </c>
      <c r="C35" s="89">
        <v>115.6</v>
      </c>
      <c r="D35" s="77">
        <f t="shared" si="10"/>
        <v>11201.64</v>
      </c>
      <c r="E35" s="78">
        <f t="shared" si="11"/>
        <v>96900</v>
      </c>
      <c r="F35" s="22">
        <f>C35*G35/1000</f>
        <v>11086.04</v>
      </c>
      <c r="G35" s="8">
        <f t="shared" si="12"/>
        <v>95900</v>
      </c>
      <c r="H35" s="22">
        <f>C35*I35/1000</f>
        <v>10912.64</v>
      </c>
      <c r="I35" s="8">
        <f t="shared" si="13"/>
        <v>94400</v>
      </c>
      <c r="J35" s="22">
        <f>C35*K35/1000</f>
        <v>10739.24</v>
      </c>
      <c r="K35" s="8">
        <v>92900</v>
      </c>
    </row>
    <row r="36" spans="1:11" ht="12.75" customHeight="1">
      <c r="A36" s="49"/>
      <c r="B36" s="50"/>
      <c r="C36" s="90"/>
      <c r="D36" s="51"/>
      <c r="E36" s="51"/>
      <c r="F36" s="52"/>
      <c r="G36" s="53"/>
      <c r="H36" s="52"/>
      <c r="I36" s="53"/>
      <c r="J36" s="52"/>
      <c r="K36" s="53"/>
    </row>
    <row r="37" spans="1:11" ht="16.5" customHeight="1">
      <c r="A37" s="143" t="s">
        <v>36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ht="16.5" customHeight="1">
      <c r="A38" s="104" t="s">
        <v>37</v>
      </c>
      <c r="B38" s="104"/>
      <c r="C38" s="104"/>
      <c r="D38" s="104"/>
      <c r="E38" s="104"/>
      <c r="F38" s="104"/>
      <c r="G38" s="104"/>
      <c r="H38" s="104" t="s">
        <v>38</v>
      </c>
      <c r="I38" s="104"/>
      <c r="J38" s="104"/>
      <c r="K38" s="104"/>
    </row>
    <row r="39" spans="1:11" ht="12.75" customHeight="1">
      <c r="A39" s="10" t="s">
        <v>39</v>
      </c>
      <c r="B39" s="10"/>
      <c r="C39" s="82">
        <v>14.7</v>
      </c>
      <c r="D39" s="169"/>
      <c r="E39" s="170"/>
      <c r="F39" s="11">
        <f aca="true" t="shared" si="14" ref="F39:F64">C39*G39/1000</f>
        <v>955.5</v>
      </c>
      <c r="G39" s="8">
        <v>65000</v>
      </c>
      <c r="H39" s="168"/>
      <c r="I39" s="168"/>
      <c r="J39" s="11">
        <f aca="true" t="shared" si="15" ref="J39:J58">C39*K39/1000</f>
        <v>1146.6</v>
      </c>
      <c r="K39" s="8">
        <f>G39*1.2</f>
        <v>78000</v>
      </c>
    </row>
    <row r="40" spans="1:11" ht="12.75" customHeight="1">
      <c r="A40" s="10" t="s">
        <v>40</v>
      </c>
      <c r="B40" s="10"/>
      <c r="C40" s="82">
        <v>15.9</v>
      </c>
      <c r="D40" s="171"/>
      <c r="E40" s="172"/>
      <c r="F40" s="11">
        <f t="shared" si="14"/>
        <v>1033.5</v>
      </c>
      <c r="G40" s="8">
        <v>65000</v>
      </c>
      <c r="H40" s="168"/>
      <c r="I40" s="168"/>
      <c r="J40" s="11">
        <f t="shared" si="15"/>
        <v>1240.2</v>
      </c>
      <c r="K40" s="8">
        <f aca="true" t="shared" si="16" ref="K40:K58">G40*1.2</f>
        <v>78000</v>
      </c>
    </row>
    <row r="41" spans="1:11" ht="12.75" customHeight="1">
      <c r="A41" s="10" t="s">
        <v>41</v>
      </c>
      <c r="B41" s="10"/>
      <c r="C41" s="82">
        <v>18.4</v>
      </c>
      <c r="D41" s="171"/>
      <c r="E41" s="172"/>
      <c r="F41" s="11">
        <f t="shared" si="14"/>
        <v>1196</v>
      </c>
      <c r="G41" s="8">
        <v>65000</v>
      </c>
      <c r="H41" s="168"/>
      <c r="I41" s="168"/>
      <c r="J41" s="11">
        <f t="shared" si="15"/>
        <v>1435.2</v>
      </c>
      <c r="K41" s="8">
        <f t="shared" si="16"/>
        <v>78000</v>
      </c>
    </row>
    <row r="42" spans="1:11" ht="12.75" customHeight="1">
      <c r="A42" s="10" t="s">
        <v>42</v>
      </c>
      <c r="B42" s="10"/>
      <c r="C42" s="82">
        <v>27.9</v>
      </c>
      <c r="D42" s="171"/>
      <c r="E42" s="172"/>
      <c r="F42" s="11">
        <f t="shared" si="14"/>
        <v>1813.5</v>
      </c>
      <c r="G42" s="8">
        <v>65000</v>
      </c>
      <c r="H42" s="168"/>
      <c r="I42" s="168"/>
      <c r="J42" s="11">
        <f t="shared" si="15"/>
        <v>2176.2</v>
      </c>
      <c r="K42" s="8">
        <f t="shared" si="16"/>
        <v>78000</v>
      </c>
    </row>
    <row r="43" spans="1:11" ht="12.75" customHeight="1">
      <c r="A43" s="12" t="s">
        <v>212</v>
      </c>
      <c r="B43" s="10"/>
      <c r="C43" s="82">
        <v>29.4</v>
      </c>
      <c r="D43" s="171"/>
      <c r="E43" s="172"/>
      <c r="F43" s="11">
        <f t="shared" si="14"/>
        <v>1911</v>
      </c>
      <c r="G43" s="8">
        <v>65000</v>
      </c>
      <c r="H43" s="168"/>
      <c r="I43" s="168"/>
      <c r="J43" s="11">
        <f t="shared" si="15"/>
        <v>2293.2</v>
      </c>
      <c r="K43" s="8">
        <f t="shared" si="16"/>
        <v>78000</v>
      </c>
    </row>
    <row r="44" spans="1:11" ht="12.75" customHeight="1">
      <c r="A44" s="12" t="s">
        <v>209</v>
      </c>
      <c r="B44" s="10"/>
      <c r="C44" s="82">
        <v>38.5</v>
      </c>
      <c r="D44" s="171"/>
      <c r="E44" s="172"/>
      <c r="F44" s="11">
        <f t="shared" si="14"/>
        <v>2887.5</v>
      </c>
      <c r="G44" s="8">
        <v>75000</v>
      </c>
      <c r="H44" s="168"/>
      <c r="I44" s="168"/>
      <c r="J44" s="11">
        <f t="shared" si="15"/>
        <v>3465</v>
      </c>
      <c r="K44" s="8">
        <f t="shared" si="16"/>
        <v>90000</v>
      </c>
    </row>
    <row r="45" spans="1:11" ht="12.75" customHeight="1">
      <c r="A45" s="10" t="s">
        <v>43</v>
      </c>
      <c r="B45" s="10"/>
      <c r="C45" s="82">
        <v>33.9</v>
      </c>
      <c r="D45" s="171"/>
      <c r="E45" s="172"/>
      <c r="F45" s="11">
        <f t="shared" si="14"/>
        <v>2034</v>
      </c>
      <c r="G45" s="8">
        <v>60000</v>
      </c>
      <c r="H45" s="168"/>
      <c r="I45" s="168"/>
      <c r="J45" s="11">
        <f t="shared" si="15"/>
        <v>2440.8</v>
      </c>
      <c r="K45" s="8">
        <f t="shared" si="16"/>
        <v>72000</v>
      </c>
    </row>
    <row r="46" spans="1:11" ht="12.75" customHeight="1">
      <c r="A46" s="10" t="s">
        <v>44</v>
      </c>
      <c r="B46" s="10"/>
      <c r="C46" s="82">
        <v>36.7</v>
      </c>
      <c r="D46" s="171"/>
      <c r="E46" s="172"/>
      <c r="F46" s="11">
        <f t="shared" si="14"/>
        <v>2202</v>
      </c>
      <c r="G46" s="8">
        <v>60000</v>
      </c>
      <c r="H46" s="168"/>
      <c r="I46" s="168"/>
      <c r="J46" s="11">
        <f t="shared" si="15"/>
        <v>2642.4</v>
      </c>
      <c r="K46" s="8">
        <f t="shared" si="16"/>
        <v>72000</v>
      </c>
    </row>
    <row r="47" spans="1:11" ht="12.75" customHeight="1">
      <c r="A47" s="10" t="s">
        <v>45</v>
      </c>
      <c r="B47" s="10"/>
      <c r="C47" s="82">
        <v>50.2</v>
      </c>
      <c r="D47" s="171"/>
      <c r="E47" s="172"/>
      <c r="F47" s="11">
        <f t="shared" si="14"/>
        <v>3765</v>
      </c>
      <c r="G47" s="8">
        <v>75000</v>
      </c>
      <c r="H47" s="168"/>
      <c r="I47" s="168"/>
      <c r="J47" s="11">
        <f t="shared" si="15"/>
        <v>4518</v>
      </c>
      <c r="K47" s="8">
        <f t="shared" si="16"/>
        <v>90000</v>
      </c>
    </row>
    <row r="48" spans="1:11" ht="12.75" customHeight="1">
      <c r="A48" s="10" t="s">
        <v>46</v>
      </c>
      <c r="B48" s="10"/>
      <c r="C48" s="82">
        <v>49.6</v>
      </c>
      <c r="D48" s="171"/>
      <c r="E48" s="172"/>
      <c r="F48" s="11">
        <f t="shared" si="14"/>
        <v>2976</v>
      </c>
      <c r="G48" s="8">
        <v>60000</v>
      </c>
      <c r="H48" s="168"/>
      <c r="I48" s="168"/>
      <c r="J48" s="11">
        <f t="shared" si="15"/>
        <v>3571.2</v>
      </c>
      <c r="K48" s="8">
        <f t="shared" si="16"/>
        <v>72000</v>
      </c>
    </row>
    <row r="49" spans="1:11" ht="12.75" customHeight="1">
      <c r="A49" s="10" t="s">
        <v>47</v>
      </c>
      <c r="B49" s="10"/>
      <c r="C49" s="82">
        <v>48.6</v>
      </c>
      <c r="D49" s="171"/>
      <c r="E49" s="172"/>
      <c r="F49" s="11">
        <f t="shared" si="14"/>
        <v>2916</v>
      </c>
      <c r="G49" s="8">
        <v>60000</v>
      </c>
      <c r="H49" s="168"/>
      <c r="I49" s="168"/>
      <c r="J49" s="11">
        <f t="shared" si="15"/>
        <v>3499.2</v>
      </c>
      <c r="K49" s="8">
        <f t="shared" si="16"/>
        <v>72000</v>
      </c>
    </row>
    <row r="50" spans="1:11" ht="12.75" customHeight="1">
      <c r="A50" s="10" t="s">
        <v>48</v>
      </c>
      <c r="B50" s="10"/>
      <c r="C50" s="82">
        <v>58</v>
      </c>
      <c r="D50" s="171"/>
      <c r="E50" s="172"/>
      <c r="F50" s="11">
        <f t="shared" si="14"/>
        <v>4350</v>
      </c>
      <c r="G50" s="8">
        <v>75000</v>
      </c>
      <c r="H50" s="168"/>
      <c r="I50" s="168"/>
      <c r="J50" s="11">
        <f t="shared" si="15"/>
        <v>5220</v>
      </c>
      <c r="K50" s="8">
        <f t="shared" si="16"/>
        <v>90000</v>
      </c>
    </row>
    <row r="51" spans="1:11" ht="12.75" customHeight="1">
      <c r="A51" s="10" t="s">
        <v>49</v>
      </c>
      <c r="B51" s="10"/>
      <c r="C51" s="82">
        <v>66</v>
      </c>
      <c r="D51" s="171"/>
      <c r="E51" s="172"/>
      <c r="F51" s="11">
        <f t="shared" si="14"/>
        <v>3960</v>
      </c>
      <c r="G51" s="8">
        <v>60000</v>
      </c>
      <c r="H51" s="168"/>
      <c r="I51" s="168"/>
      <c r="J51" s="11">
        <f t="shared" si="15"/>
        <v>4752</v>
      </c>
      <c r="K51" s="8">
        <f t="shared" si="16"/>
        <v>72000</v>
      </c>
    </row>
    <row r="52" spans="1:11" ht="12.75" customHeight="1">
      <c r="A52" s="10" t="s">
        <v>50</v>
      </c>
      <c r="B52" s="10"/>
      <c r="C52" s="82">
        <v>67</v>
      </c>
      <c r="D52" s="171"/>
      <c r="E52" s="172"/>
      <c r="F52" s="11">
        <f t="shared" si="14"/>
        <v>4020</v>
      </c>
      <c r="G52" s="8">
        <v>60000</v>
      </c>
      <c r="H52" s="168"/>
      <c r="I52" s="168"/>
      <c r="J52" s="11">
        <f t="shared" si="15"/>
        <v>4824</v>
      </c>
      <c r="K52" s="8">
        <f t="shared" si="16"/>
        <v>72000</v>
      </c>
    </row>
    <row r="53" spans="1:11" ht="12.75" customHeight="1">
      <c r="A53" s="10" t="s">
        <v>51</v>
      </c>
      <c r="B53" s="10"/>
      <c r="C53" s="82">
        <v>77.6</v>
      </c>
      <c r="D53" s="171"/>
      <c r="E53" s="172"/>
      <c r="F53" s="11">
        <f t="shared" si="14"/>
        <v>5820</v>
      </c>
      <c r="G53" s="8">
        <v>75000</v>
      </c>
      <c r="H53" s="168"/>
      <c r="I53" s="168"/>
      <c r="J53" s="11">
        <f t="shared" si="15"/>
        <v>6983.999999999999</v>
      </c>
      <c r="K53" s="8">
        <f t="shared" si="16"/>
        <v>90000</v>
      </c>
    </row>
    <row r="54" spans="1:11" ht="12.75" customHeight="1">
      <c r="A54" s="10" t="s">
        <v>52</v>
      </c>
      <c r="B54" s="10"/>
      <c r="C54" s="82">
        <v>78.5</v>
      </c>
      <c r="D54" s="171"/>
      <c r="E54" s="172"/>
      <c r="F54" s="11">
        <f t="shared" si="14"/>
        <v>4710</v>
      </c>
      <c r="G54" s="8">
        <v>60000</v>
      </c>
      <c r="H54" s="168"/>
      <c r="I54" s="168"/>
      <c r="J54" s="11">
        <f t="shared" si="15"/>
        <v>5652</v>
      </c>
      <c r="K54" s="8">
        <f t="shared" si="16"/>
        <v>72000</v>
      </c>
    </row>
    <row r="55" spans="1:11" ht="12.75" customHeight="1">
      <c r="A55" s="10" t="s">
        <v>53</v>
      </c>
      <c r="B55" s="10"/>
      <c r="C55" s="82">
        <v>138.7</v>
      </c>
      <c r="D55" s="171"/>
      <c r="E55" s="172"/>
      <c r="F55" s="11">
        <f t="shared" si="14"/>
        <v>7628.499999999999</v>
      </c>
      <c r="G55" s="8">
        <v>55000</v>
      </c>
      <c r="H55" s="168"/>
      <c r="I55" s="168"/>
      <c r="J55" s="11">
        <f t="shared" si="15"/>
        <v>9154.2</v>
      </c>
      <c r="K55" s="8">
        <f t="shared" si="16"/>
        <v>66000</v>
      </c>
    </row>
    <row r="56" spans="1:11" ht="12.75" customHeight="1">
      <c r="A56" s="10" t="s">
        <v>54</v>
      </c>
      <c r="B56" s="10"/>
      <c r="C56" s="82">
        <v>97.9</v>
      </c>
      <c r="D56" s="171"/>
      <c r="E56" s="172"/>
      <c r="F56" s="11">
        <f t="shared" si="14"/>
        <v>5384.5</v>
      </c>
      <c r="G56" s="8">
        <v>55000</v>
      </c>
      <c r="H56" s="168"/>
      <c r="I56" s="168"/>
      <c r="J56" s="11">
        <f t="shared" si="15"/>
        <v>6461.4</v>
      </c>
      <c r="K56" s="8">
        <f t="shared" si="16"/>
        <v>66000</v>
      </c>
    </row>
    <row r="57" spans="1:11" ht="12.75" customHeight="1">
      <c r="A57" s="10" t="s">
        <v>55</v>
      </c>
      <c r="B57" s="10"/>
      <c r="C57" s="82">
        <v>108</v>
      </c>
      <c r="D57" s="171"/>
      <c r="E57" s="172"/>
      <c r="F57" s="11">
        <f t="shared" si="14"/>
        <v>5940</v>
      </c>
      <c r="G57" s="8">
        <v>55000</v>
      </c>
      <c r="H57" s="168"/>
      <c r="I57" s="168"/>
      <c r="J57" s="11">
        <f t="shared" si="15"/>
        <v>7128</v>
      </c>
      <c r="K57" s="8">
        <f t="shared" si="16"/>
        <v>66000</v>
      </c>
    </row>
    <row r="58" spans="1:11" ht="12.75" customHeight="1">
      <c r="A58" s="10" t="s">
        <v>56</v>
      </c>
      <c r="B58" s="10"/>
      <c r="C58" s="82">
        <v>176.9</v>
      </c>
      <c r="D58" s="173"/>
      <c r="E58" s="174"/>
      <c r="F58" s="11">
        <f t="shared" si="14"/>
        <v>9729.5</v>
      </c>
      <c r="G58" s="8">
        <v>55000</v>
      </c>
      <c r="H58" s="168"/>
      <c r="I58" s="168"/>
      <c r="J58" s="11">
        <f t="shared" si="15"/>
        <v>11675.4</v>
      </c>
      <c r="K58" s="8">
        <f t="shared" si="16"/>
        <v>66000</v>
      </c>
    </row>
    <row r="59" spans="1:11" ht="12.75" customHeight="1">
      <c r="A59" s="55"/>
      <c r="B59" s="56"/>
      <c r="C59" s="91"/>
      <c r="D59" s="42"/>
      <c r="E59" s="42"/>
      <c r="F59" s="57"/>
      <c r="G59" s="43"/>
      <c r="H59" s="58"/>
      <c r="I59" s="58"/>
      <c r="J59" s="57"/>
      <c r="K59" s="43"/>
    </row>
    <row r="60" spans="1:11" ht="17.25" customHeight="1">
      <c r="A60" s="149" t="s">
        <v>276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</row>
    <row r="61" spans="1:11" ht="12.75" customHeight="1">
      <c r="A61" s="44" t="s">
        <v>281</v>
      </c>
      <c r="B61" s="12" t="s">
        <v>15</v>
      </c>
      <c r="C61" s="82">
        <v>0.785</v>
      </c>
      <c r="D61" s="77">
        <f>C61*E61/1000</f>
        <v>64.37</v>
      </c>
      <c r="E61" s="78">
        <f>K61+3500</f>
        <v>82000</v>
      </c>
      <c r="F61" s="11">
        <f t="shared" si="14"/>
        <v>63.1925</v>
      </c>
      <c r="G61" s="8">
        <f>K61+2000</f>
        <v>80500</v>
      </c>
      <c r="H61" s="11">
        <f>C61*I61/1000</f>
        <v>62.4075</v>
      </c>
      <c r="I61" s="8">
        <f>K61+1000</f>
        <v>79500</v>
      </c>
      <c r="J61" s="11">
        <f>C61*K61/1000</f>
        <v>61.6225</v>
      </c>
      <c r="K61" s="8">
        <v>78500</v>
      </c>
    </row>
    <row r="62" spans="1:11" ht="12.75" customHeight="1">
      <c r="A62" s="44" t="s">
        <v>313</v>
      </c>
      <c r="B62" s="12" t="s">
        <v>15</v>
      </c>
      <c r="C62" s="82">
        <v>1.15</v>
      </c>
      <c r="D62" s="77">
        <f>C62*E62/1000</f>
        <v>88.55</v>
      </c>
      <c r="E62" s="78">
        <f>K62+3500</f>
        <v>77000</v>
      </c>
      <c r="F62" s="11">
        <f t="shared" si="14"/>
        <v>86.825</v>
      </c>
      <c r="G62" s="8">
        <f>K62+2000</f>
        <v>75500</v>
      </c>
      <c r="H62" s="11">
        <f>C62*I62/1000</f>
        <v>85.675</v>
      </c>
      <c r="I62" s="8">
        <f>K62+1000</f>
        <v>74500</v>
      </c>
      <c r="J62" s="11">
        <f>C62*K62/1000</f>
        <v>84.525</v>
      </c>
      <c r="K62" s="8">
        <v>73500</v>
      </c>
    </row>
    <row r="63" spans="1:11" ht="12.75" customHeight="1">
      <c r="A63" s="44" t="s">
        <v>282</v>
      </c>
      <c r="B63" s="12" t="s">
        <v>15</v>
      </c>
      <c r="C63" s="82">
        <v>1.54</v>
      </c>
      <c r="D63" s="77">
        <f>C63*E63/1000</f>
        <v>118.58</v>
      </c>
      <c r="E63" s="78">
        <f>K63+3500</f>
        <v>77000</v>
      </c>
      <c r="F63" s="11">
        <f t="shared" si="14"/>
        <v>116.27</v>
      </c>
      <c r="G63" s="8">
        <f>K63+2000</f>
        <v>75500</v>
      </c>
      <c r="H63" s="11">
        <f>C63*I63/1000</f>
        <v>114.73</v>
      </c>
      <c r="I63" s="8">
        <f>K63+1000</f>
        <v>74500</v>
      </c>
      <c r="J63" s="11">
        <f>C63*K63/1000</f>
        <v>113.19</v>
      </c>
      <c r="K63" s="8">
        <v>73500</v>
      </c>
    </row>
    <row r="64" spans="1:11" ht="12.75" customHeight="1">
      <c r="A64" s="12" t="s">
        <v>283</v>
      </c>
      <c r="B64" s="12" t="s">
        <v>15</v>
      </c>
      <c r="C64" s="82">
        <v>2.01</v>
      </c>
      <c r="D64" s="77">
        <f>C64*E64/1000</f>
        <v>154.76999999999998</v>
      </c>
      <c r="E64" s="78">
        <f>K64+3500</f>
        <v>77000</v>
      </c>
      <c r="F64" s="11">
        <f t="shared" si="14"/>
        <v>151.75499999999997</v>
      </c>
      <c r="G64" s="8">
        <f>K64+2000</f>
        <v>75500</v>
      </c>
      <c r="H64" s="11">
        <f>C64*I64/1000</f>
        <v>149.74499999999998</v>
      </c>
      <c r="I64" s="8">
        <f>K64+1000</f>
        <v>74500</v>
      </c>
      <c r="J64" s="11">
        <f>C64*K64/1000</f>
        <v>147.73499999999996</v>
      </c>
      <c r="K64" s="8">
        <v>73500</v>
      </c>
    </row>
    <row r="65" spans="1:11" ht="12.75" customHeight="1">
      <c r="A65" s="44"/>
      <c r="B65" s="59"/>
      <c r="C65" s="91"/>
      <c r="D65" s="42"/>
      <c r="E65" s="42"/>
      <c r="F65" s="57"/>
      <c r="G65" s="43"/>
      <c r="H65" s="57"/>
      <c r="I65" s="43"/>
      <c r="J65" s="57"/>
      <c r="K65" s="43"/>
    </row>
    <row r="66" spans="1:11" ht="16.5" customHeight="1">
      <c r="A66" s="149" t="s">
        <v>57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</row>
    <row r="67" spans="1:11" ht="12.75" customHeight="1">
      <c r="A67" s="10" t="s">
        <v>58</v>
      </c>
      <c r="B67" s="10" t="s">
        <v>15</v>
      </c>
      <c r="C67" s="83">
        <v>0.26</v>
      </c>
      <c r="D67" s="77">
        <f>C67*E67/1000</f>
        <v>20.54</v>
      </c>
      <c r="E67" s="78">
        <f>K67+4000</f>
        <v>79000</v>
      </c>
      <c r="F67" s="11">
        <f aca="true" t="shared" si="17" ref="F67:F74">C67*G67/1000</f>
        <v>20.15</v>
      </c>
      <c r="G67" s="8">
        <f>K67+2500</f>
        <v>77500</v>
      </c>
      <c r="H67" s="11">
        <f aca="true" t="shared" si="18" ref="H67:H74">C67*I67/1000</f>
        <v>19.89</v>
      </c>
      <c r="I67" s="8">
        <f>K67+1500</f>
        <v>76500</v>
      </c>
      <c r="J67" s="11">
        <f aca="true" t="shared" si="19" ref="J67:J74">C67*K67/1000</f>
        <v>19.5</v>
      </c>
      <c r="K67" s="65">
        <v>75000</v>
      </c>
    </row>
    <row r="68" spans="1:11" ht="12.75" customHeight="1">
      <c r="A68" s="10" t="s">
        <v>59</v>
      </c>
      <c r="B68" s="10" t="s">
        <v>15</v>
      </c>
      <c r="C68" s="83">
        <v>0.4</v>
      </c>
      <c r="D68" s="77">
        <f aca="true" t="shared" si="20" ref="D68:D106">C68*E68/1000</f>
        <v>31.6</v>
      </c>
      <c r="E68" s="78">
        <f aca="true" t="shared" si="21" ref="E68:E106">K68+4000</f>
        <v>79000</v>
      </c>
      <c r="F68" s="11">
        <f t="shared" si="17"/>
        <v>31</v>
      </c>
      <c r="G68" s="8">
        <f aca="true" t="shared" si="22" ref="G68:G106">K68+2500</f>
        <v>77500</v>
      </c>
      <c r="H68" s="11">
        <f t="shared" si="18"/>
        <v>30.6</v>
      </c>
      <c r="I68" s="8">
        <f aca="true" t="shared" si="23" ref="I68:I106">K68+1500</f>
        <v>76500</v>
      </c>
      <c r="J68" s="11">
        <f t="shared" si="19"/>
        <v>30</v>
      </c>
      <c r="K68" s="65">
        <v>75000</v>
      </c>
    </row>
    <row r="69" spans="1:11" ht="12.75" customHeight="1">
      <c r="A69" s="10" t="s">
        <v>60</v>
      </c>
      <c r="B69" s="10" t="s">
        <v>15</v>
      </c>
      <c r="C69" s="83">
        <v>0.62</v>
      </c>
      <c r="D69" s="77">
        <f t="shared" si="20"/>
        <v>48.67</v>
      </c>
      <c r="E69" s="78">
        <f t="shared" si="21"/>
        <v>78500</v>
      </c>
      <c r="F69" s="11">
        <f t="shared" si="17"/>
        <v>47.74</v>
      </c>
      <c r="G69" s="8">
        <f t="shared" si="22"/>
        <v>77000</v>
      </c>
      <c r="H69" s="11">
        <f t="shared" si="18"/>
        <v>47.12</v>
      </c>
      <c r="I69" s="8">
        <f t="shared" si="23"/>
        <v>76000</v>
      </c>
      <c r="J69" s="11">
        <f t="shared" si="19"/>
        <v>46.19</v>
      </c>
      <c r="K69" s="65">
        <v>74500</v>
      </c>
    </row>
    <row r="70" spans="1:11" ht="12.75" customHeight="1">
      <c r="A70" s="10" t="s">
        <v>61</v>
      </c>
      <c r="B70" s="12" t="s">
        <v>15</v>
      </c>
      <c r="C70" s="83">
        <v>0.9</v>
      </c>
      <c r="D70" s="77">
        <f t="shared" si="20"/>
        <v>67.95</v>
      </c>
      <c r="E70" s="78">
        <f t="shared" si="21"/>
        <v>75500</v>
      </c>
      <c r="F70" s="11">
        <f t="shared" si="17"/>
        <v>66.6</v>
      </c>
      <c r="G70" s="8">
        <f t="shared" si="22"/>
        <v>74000</v>
      </c>
      <c r="H70" s="11">
        <f t="shared" si="18"/>
        <v>65.7</v>
      </c>
      <c r="I70" s="8">
        <f t="shared" si="23"/>
        <v>73000</v>
      </c>
      <c r="J70" s="11">
        <f t="shared" si="19"/>
        <v>64.35</v>
      </c>
      <c r="K70" s="65">
        <v>71500</v>
      </c>
    </row>
    <row r="71" spans="1:11" ht="12.75" customHeight="1">
      <c r="A71" s="10" t="s">
        <v>62</v>
      </c>
      <c r="B71" s="12" t="s">
        <v>15</v>
      </c>
      <c r="C71" s="83">
        <v>1.21</v>
      </c>
      <c r="D71" s="77">
        <f t="shared" si="20"/>
        <v>90.75</v>
      </c>
      <c r="E71" s="78">
        <f t="shared" si="21"/>
        <v>75000</v>
      </c>
      <c r="F71" s="11">
        <f t="shared" si="17"/>
        <v>88.935</v>
      </c>
      <c r="G71" s="8">
        <f t="shared" si="22"/>
        <v>73500</v>
      </c>
      <c r="H71" s="11">
        <f t="shared" si="18"/>
        <v>87.725</v>
      </c>
      <c r="I71" s="8">
        <f t="shared" si="23"/>
        <v>72500</v>
      </c>
      <c r="J71" s="11">
        <f t="shared" si="19"/>
        <v>85.91</v>
      </c>
      <c r="K71" s="65">
        <v>71000</v>
      </c>
    </row>
    <row r="72" spans="1:11" ht="12.75" customHeight="1">
      <c r="A72" s="10" t="s">
        <v>63</v>
      </c>
      <c r="B72" s="12" t="s">
        <v>15</v>
      </c>
      <c r="C72" s="83">
        <v>1.58</v>
      </c>
      <c r="D72" s="77">
        <f t="shared" si="20"/>
        <v>118.5</v>
      </c>
      <c r="E72" s="78">
        <f t="shared" si="21"/>
        <v>75000</v>
      </c>
      <c r="F72" s="11">
        <f t="shared" si="17"/>
        <v>116.13</v>
      </c>
      <c r="G72" s="8">
        <f t="shared" si="22"/>
        <v>73500</v>
      </c>
      <c r="H72" s="11">
        <f t="shared" si="18"/>
        <v>114.55</v>
      </c>
      <c r="I72" s="8">
        <f t="shared" si="23"/>
        <v>72500</v>
      </c>
      <c r="J72" s="11">
        <f t="shared" si="19"/>
        <v>112.18</v>
      </c>
      <c r="K72" s="65">
        <v>71000</v>
      </c>
    </row>
    <row r="73" spans="1:11" ht="12.75" customHeight="1">
      <c r="A73" s="10" t="s">
        <v>64</v>
      </c>
      <c r="B73" s="10" t="s">
        <v>18</v>
      </c>
      <c r="C73" s="83">
        <v>2</v>
      </c>
      <c r="D73" s="77">
        <f t="shared" si="20"/>
        <v>150</v>
      </c>
      <c r="E73" s="78">
        <f t="shared" si="21"/>
        <v>75000</v>
      </c>
      <c r="F73" s="11">
        <f t="shared" si="17"/>
        <v>147</v>
      </c>
      <c r="G73" s="8">
        <f t="shared" si="22"/>
        <v>73500</v>
      </c>
      <c r="H73" s="11">
        <f t="shared" si="18"/>
        <v>145</v>
      </c>
      <c r="I73" s="8">
        <f t="shared" si="23"/>
        <v>72500</v>
      </c>
      <c r="J73" s="11">
        <f t="shared" si="19"/>
        <v>142</v>
      </c>
      <c r="K73" s="65">
        <v>71000</v>
      </c>
    </row>
    <row r="74" spans="1:11" ht="12.75" customHeight="1">
      <c r="A74" s="10" t="s">
        <v>65</v>
      </c>
      <c r="B74" s="12" t="s">
        <v>18</v>
      </c>
      <c r="C74" s="83">
        <v>2.47</v>
      </c>
      <c r="D74" s="77">
        <f t="shared" si="20"/>
        <v>185.25000000000003</v>
      </c>
      <c r="E74" s="78">
        <f t="shared" si="21"/>
        <v>75000</v>
      </c>
      <c r="F74" s="11">
        <f t="shared" si="17"/>
        <v>181.545</v>
      </c>
      <c r="G74" s="8">
        <f t="shared" si="22"/>
        <v>73500</v>
      </c>
      <c r="H74" s="11">
        <f t="shared" si="18"/>
        <v>179.075</v>
      </c>
      <c r="I74" s="8">
        <f t="shared" si="23"/>
        <v>72500</v>
      </c>
      <c r="J74" s="11">
        <f t="shared" si="19"/>
        <v>175.37</v>
      </c>
      <c r="K74" s="65">
        <v>71000</v>
      </c>
    </row>
    <row r="75" spans="1:11" ht="12.75" customHeight="1" hidden="1">
      <c r="A75" s="10" t="s">
        <v>252</v>
      </c>
      <c r="B75" s="10"/>
      <c r="C75" s="83">
        <v>7.33</v>
      </c>
      <c r="D75" s="77">
        <f t="shared" si="20"/>
        <v>337.18733000000003</v>
      </c>
      <c r="E75" s="78">
        <f t="shared" si="21"/>
        <v>46001</v>
      </c>
      <c r="F75" s="11">
        <f aca="true" t="shared" si="24" ref="F75:F101">C75*G75/1000</f>
        <v>326.19233</v>
      </c>
      <c r="G75" s="8">
        <f t="shared" si="22"/>
        <v>44501</v>
      </c>
      <c r="H75" s="11">
        <f aca="true" t="shared" si="25" ref="H75:H101">C75*I75/1000</f>
        <v>318.86233000000004</v>
      </c>
      <c r="I75" s="8">
        <f t="shared" si="23"/>
        <v>43501</v>
      </c>
      <c r="J75" s="11">
        <f aca="true" t="shared" si="26" ref="J75:J101">C75*K75/1000</f>
        <v>307.86733000000004</v>
      </c>
      <c r="K75" s="65">
        <v>42001</v>
      </c>
    </row>
    <row r="76" spans="1:11" ht="12.75" customHeight="1" hidden="1">
      <c r="A76" s="10" t="s">
        <v>253</v>
      </c>
      <c r="B76" s="10"/>
      <c r="C76" s="83">
        <v>8.33</v>
      </c>
      <c r="D76" s="77">
        <f t="shared" si="20"/>
        <v>383.19665999999995</v>
      </c>
      <c r="E76" s="78">
        <f t="shared" si="21"/>
        <v>46002</v>
      </c>
      <c r="F76" s="11">
        <f t="shared" si="24"/>
        <v>370.70165999999995</v>
      </c>
      <c r="G76" s="8">
        <f t="shared" si="22"/>
        <v>44502</v>
      </c>
      <c r="H76" s="11">
        <f t="shared" si="25"/>
        <v>362.37165999999996</v>
      </c>
      <c r="I76" s="8">
        <f t="shared" si="23"/>
        <v>43502</v>
      </c>
      <c r="J76" s="11">
        <f t="shared" si="26"/>
        <v>349.87665999999996</v>
      </c>
      <c r="K76" s="65">
        <v>42002</v>
      </c>
    </row>
    <row r="77" spans="1:11" ht="12.75" customHeight="1" hidden="1">
      <c r="A77" s="10" t="s">
        <v>254</v>
      </c>
      <c r="B77" s="10"/>
      <c r="C77" s="83">
        <v>9.33</v>
      </c>
      <c r="D77" s="77">
        <f t="shared" si="20"/>
        <v>429.20799</v>
      </c>
      <c r="E77" s="78">
        <f t="shared" si="21"/>
        <v>46003</v>
      </c>
      <c r="F77" s="11">
        <f t="shared" si="24"/>
        <v>415.21299</v>
      </c>
      <c r="G77" s="8">
        <f t="shared" si="22"/>
        <v>44503</v>
      </c>
      <c r="H77" s="11">
        <f t="shared" si="25"/>
        <v>405.88299</v>
      </c>
      <c r="I77" s="8">
        <f t="shared" si="23"/>
        <v>43503</v>
      </c>
      <c r="J77" s="11">
        <f t="shared" si="26"/>
        <v>391.88799</v>
      </c>
      <c r="K77" s="65">
        <v>42003</v>
      </c>
    </row>
    <row r="78" spans="1:11" ht="12.75" customHeight="1" hidden="1">
      <c r="A78" s="10" t="s">
        <v>255</v>
      </c>
      <c r="B78" s="10"/>
      <c r="C78" s="83">
        <v>10.33</v>
      </c>
      <c r="D78" s="77">
        <f t="shared" si="20"/>
        <v>475.22132</v>
      </c>
      <c r="E78" s="78">
        <f t="shared" si="21"/>
        <v>46004</v>
      </c>
      <c r="F78" s="11">
        <f t="shared" si="24"/>
        <v>459.72632</v>
      </c>
      <c r="G78" s="8">
        <f t="shared" si="22"/>
        <v>44504</v>
      </c>
      <c r="H78" s="11">
        <f t="shared" si="25"/>
        <v>449.39632</v>
      </c>
      <c r="I78" s="8">
        <f t="shared" si="23"/>
        <v>43504</v>
      </c>
      <c r="J78" s="11">
        <f t="shared" si="26"/>
        <v>433.90132</v>
      </c>
      <c r="K78" s="65">
        <v>42004</v>
      </c>
    </row>
    <row r="79" spans="1:11" ht="12.75" customHeight="1" hidden="1">
      <c r="A79" s="10" t="s">
        <v>256</v>
      </c>
      <c r="B79" s="10"/>
      <c r="C79" s="83">
        <v>11.33</v>
      </c>
      <c r="D79" s="77">
        <f t="shared" si="20"/>
        <v>521.23665</v>
      </c>
      <c r="E79" s="78">
        <f t="shared" si="21"/>
        <v>46005</v>
      </c>
      <c r="F79" s="11">
        <f t="shared" si="24"/>
        <v>504.24165000000005</v>
      </c>
      <c r="G79" s="8">
        <f t="shared" si="22"/>
        <v>44505</v>
      </c>
      <c r="H79" s="11">
        <f t="shared" si="25"/>
        <v>492.91165</v>
      </c>
      <c r="I79" s="8">
        <f t="shared" si="23"/>
        <v>43505</v>
      </c>
      <c r="J79" s="11">
        <f t="shared" si="26"/>
        <v>475.91665</v>
      </c>
      <c r="K79" s="65">
        <v>42005</v>
      </c>
    </row>
    <row r="80" spans="1:11" ht="12.75" customHeight="1" hidden="1">
      <c r="A80" s="10" t="s">
        <v>257</v>
      </c>
      <c r="B80" s="10"/>
      <c r="C80" s="83">
        <v>12.33</v>
      </c>
      <c r="D80" s="77">
        <f t="shared" si="20"/>
        <v>567.25398</v>
      </c>
      <c r="E80" s="78">
        <f t="shared" si="21"/>
        <v>46006</v>
      </c>
      <c r="F80" s="11">
        <f t="shared" si="24"/>
        <v>548.75898</v>
      </c>
      <c r="G80" s="8">
        <f t="shared" si="22"/>
        <v>44506</v>
      </c>
      <c r="H80" s="11">
        <f t="shared" si="25"/>
        <v>536.42898</v>
      </c>
      <c r="I80" s="8">
        <f t="shared" si="23"/>
        <v>43506</v>
      </c>
      <c r="J80" s="11">
        <f t="shared" si="26"/>
        <v>517.93398</v>
      </c>
      <c r="K80" s="65">
        <v>42006</v>
      </c>
    </row>
    <row r="81" spans="1:11" ht="12.75" customHeight="1" hidden="1">
      <c r="A81" s="10" t="s">
        <v>258</v>
      </c>
      <c r="B81" s="10"/>
      <c r="C81" s="83">
        <v>13.33</v>
      </c>
      <c r="D81" s="77">
        <f t="shared" si="20"/>
        <v>613.27331</v>
      </c>
      <c r="E81" s="78">
        <f t="shared" si="21"/>
        <v>46007</v>
      </c>
      <c r="F81" s="11">
        <f t="shared" si="24"/>
        <v>593.27831</v>
      </c>
      <c r="G81" s="8">
        <f t="shared" si="22"/>
        <v>44507</v>
      </c>
      <c r="H81" s="11">
        <f t="shared" si="25"/>
        <v>579.9483100000001</v>
      </c>
      <c r="I81" s="8">
        <f t="shared" si="23"/>
        <v>43507</v>
      </c>
      <c r="J81" s="11">
        <f t="shared" si="26"/>
        <v>559.9533100000001</v>
      </c>
      <c r="K81" s="65">
        <v>42007</v>
      </c>
    </row>
    <row r="82" spans="1:11" ht="12.75" customHeight="1" hidden="1">
      <c r="A82" s="10" t="s">
        <v>259</v>
      </c>
      <c r="B82" s="10"/>
      <c r="C82" s="83">
        <v>14.33</v>
      </c>
      <c r="D82" s="77">
        <f t="shared" si="20"/>
        <v>659.29464</v>
      </c>
      <c r="E82" s="78">
        <f t="shared" si="21"/>
        <v>46008</v>
      </c>
      <c r="F82" s="11">
        <f t="shared" si="24"/>
        <v>637.7996400000001</v>
      </c>
      <c r="G82" s="8">
        <f t="shared" si="22"/>
        <v>44508</v>
      </c>
      <c r="H82" s="11">
        <f t="shared" si="25"/>
        <v>623.46964</v>
      </c>
      <c r="I82" s="8">
        <f t="shared" si="23"/>
        <v>43508</v>
      </c>
      <c r="J82" s="11">
        <f t="shared" si="26"/>
        <v>601.97464</v>
      </c>
      <c r="K82" s="65">
        <v>42008</v>
      </c>
    </row>
    <row r="83" spans="1:11" ht="12.75" customHeight="1" hidden="1">
      <c r="A83" s="10" t="s">
        <v>260</v>
      </c>
      <c r="B83" s="10"/>
      <c r="C83" s="83">
        <v>15.33</v>
      </c>
      <c r="D83" s="77">
        <f t="shared" si="20"/>
        <v>705.31797</v>
      </c>
      <c r="E83" s="78">
        <f t="shared" si="21"/>
        <v>46009</v>
      </c>
      <c r="F83" s="11">
        <f t="shared" si="24"/>
        <v>682.3229699999999</v>
      </c>
      <c r="G83" s="8">
        <f t="shared" si="22"/>
        <v>44509</v>
      </c>
      <c r="H83" s="11">
        <f t="shared" si="25"/>
        <v>666.99297</v>
      </c>
      <c r="I83" s="8">
        <f t="shared" si="23"/>
        <v>43509</v>
      </c>
      <c r="J83" s="11">
        <f t="shared" si="26"/>
        <v>643.99797</v>
      </c>
      <c r="K83" s="65">
        <v>42009</v>
      </c>
    </row>
    <row r="84" spans="1:11" ht="12.75" customHeight="1" hidden="1">
      <c r="A84" s="10" t="s">
        <v>261</v>
      </c>
      <c r="B84" s="10"/>
      <c r="C84" s="83">
        <v>16.33</v>
      </c>
      <c r="D84" s="77">
        <f t="shared" si="20"/>
        <v>751.3432999999999</v>
      </c>
      <c r="E84" s="78">
        <f t="shared" si="21"/>
        <v>46010</v>
      </c>
      <c r="F84" s="11">
        <f t="shared" si="24"/>
        <v>726.8482999999999</v>
      </c>
      <c r="G84" s="8">
        <f t="shared" si="22"/>
        <v>44510</v>
      </c>
      <c r="H84" s="11">
        <f t="shared" si="25"/>
        <v>710.5183</v>
      </c>
      <c r="I84" s="8">
        <f t="shared" si="23"/>
        <v>43510</v>
      </c>
      <c r="J84" s="11">
        <f t="shared" si="26"/>
        <v>686.0233</v>
      </c>
      <c r="K84" s="65">
        <v>42010</v>
      </c>
    </row>
    <row r="85" spans="1:11" ht="12.75" customHeight="1" hidden="1">
      <c r="A85" s="10" t="s">
        <v>262</v>
      </c>
      <c r="B85" s="10"/>
      <c r="C85" s="83">
        <v>17.33</v>
      </c>
      <c r="D85" s="77">
        <f t="shared" si="20"/>
        <v>797.3706299999999</v>
      </c>
      <c r="E85" s="78">
        <f t="shared" si="21"/>
        <v>46011</v>
      </c>
      <c r="F85" s="11">
        <f t="shared" si="24"/>
        <v>771.3756299999999</v>
      </c>
      <c r="G85" s="8">
        <f t="shared" si="22"/>
        <v>44511</v>
      </c>
      <c r="H85" s="11">
        <f t="shared" si="25"/>
        <v>754.0456299999998</v>
      </c>
      <c r="I85" s="8">
        <f t="shared" si="23"/>
        <v>43511</v>
      </c>
      <c r="J85" s="11">
        <f t="shared" si="26"/>
        <v>728.0506299999998</v>
      </c>
      <c r="K85" s="65">
        <v>42011</v>
      </c>
    </row>
    <row r="86" spans="1:11" ht="12.75" customHeight="1" hidden="1">
      <c r="A86" s="10" t="s">
        <v>263</v>
      </c>
      <c r="B86" s="10"/>
      <c r="C86" s="83">
        <v>18.33</v>
      </c>
      <c r="D86" s="77">
        <f t="shared" si="20"/>
        <v>843.39996</v>
      </c>
      <c r="E86" s="78">
        <f t="shared" si="21"/>
        <v>46012</v>
      </c>
      <c r="F86" s="11">
        <f t="shared" si="24"/>
        <v>815.90496</v>
      </c>
      <c r="G86" s="8">
        <f t="shared" si="22"/>
        <v>44512</v>
      </c>
      <c r="H86" s="11">
        <f t="shared" si="25"/>
        <v>797.5749599999999</v>
      </c>
      <c r="I86" s="8">
        <f t="shared" si="23"/>
        <v>43512</v>
      </c>
      <c r="J86" s="11">
        <f t="shared" si="26"/>
        <v>770.0799599999999</v>
      </c>
      <c r="K86" s="65">
        <v>42012</v>
      </c>
    </row>
    <row r="87" spans="1:11" ht="12.75" customHeight="1" hidden="1">
      <c r="A87" s="10" t="s">
        <v>215</v>
      </c>
      <c r="B87" s="10"/>
      <c r="C87" s="83">
        <v>19.33</v>
      </c>
      <c r="D87" s="77">
        <f t="shared" si="20"/>
        <v>889.4312899999999</v>
      </c>
      <c r="E87" s="78">
        <f t="shared" si="21"/>
        <v>46013</v>
      </c>
      <c r="F87" s="11">
        <f t="shared" si="24"/>
        <v>860.4362899999999</v>
      </c>
      <c r="G87" s="8">
        <f t="shared" si="22"/>
        <v>44513</v>
      </c>
      <c r="H87" s="11">
        <f t="shared" si="25"/>
        <v>841.10629</v>
      </c>
      <c r="I87" s="8">
        <f t="shared" si="23"/>
        <v>43513</v>
      </c>
      <c r="J87" s="11">
        <f t="shared" si="26"/>
        <v>812.1112899999999</v>
      </c>
      <c r="K87" s="65">
        <v>42013</v>
      </c>
    </row>
    <row r="88" spans="1:11" ht="12.75" customHeight="1" hidden="1">
      <c r="A88" s="10" t="s">
        <v>216</v>
      </c>
      <c r="B88" s="10"/>
      <c r="C88" s="83">
        <v>20.33</v>
      </c>
      <c r="D88" s="77">
        <f t="shared" si="20"/>
        <v>935.4646199999999</v>
      </c>
      <c r="E88" s="78">
        <f t="shared" si="21"/>
        <v>46014</v>
      </c>
      <c r="F88" s="11">
        <f t="shared" si="24"/>
        <v>904.9696199999998</v>
      </c>
      <c r="G88" s="8">
        <f t="shared" si="22"/>
        <v>44514</v>
      </c>
      <c r="H88" s="11">
        <f t="shared" si="25"/>
        <v>884.6396199999999</v>
      </c>
      <c r="I88" s="8">
        <f t="shared" si="23"/>
        <v>43514</v>
      </c>
      <c r="J88" s="11">
        <f t="shared" si="26"/>
        <v>854.1446199999999</v>
      </c>
      <c r="K88" s="65">
        <v>42014</v>
      </c>
    </row>
    <row r="89" spans="1:11" ht="12.75" customHeight="1" hidden="1">
      <c r="A89" s="10" t="s">
        <v>217</v>
      </c>
      <c r="B89" s="10"/>
      <c r="C89" s="83">
        <v>21.33</v>
      </c>
      <c r="D89" s="77">
        <f t="shared" si="20"/>
        <v>981.4999499999999</v>
      </c>
      <c r="E89" s="78">
        <f t="shared" si="21"/>
        <v>46015</v>
      </c>
      <c r="F89" s="11">
        <f t="shared" si="24"/>
        <v>949.50495</v>
      </c>
      <c r="G89" s="8">
        <f t="shared" si="22"/>
        <v>44515</v>
      </c>
      <c r="H89" s="11">
        <f t="shared" si="25"/>
        <v>928.17495</v>
      </c>
      <c r="I89" s="8">
        <f t="shared" si="23"/>
        <v>43515</v>
      </c>
      <c r="J89" s="11">
        <f t="shared" si="26"/>
        <v>896.17995</v>
      </c>
      <c r="K89" s="65">
        <v>42015</v>
      </c>
    </row>
    <row r="90" spans="1:11" ht="12.75" customHeight="1" hidden="1">
      <c r="A90" s="10" t="s">
        <v>218</v>
      </c>
      <c r="B90" s="10"/>
      <c r="C90" s="83">
        <v>22.33</v>
      </c>
      <c r="D90" s="77">
        <f t="shared" si="20"/>
        <v>1027.53728</v>
      </c>
      <c r="E90" s="78">
        <f t="shared" si="21"/>
        <v>46016</v>
      </c>
      <c r="F90" s="11">
        <f t="shared" si="24"/>
        <v>994.0422799999999</v>
      </c>
      <c r="G90" s="8">
        <f t="shared" si="22"/>
        <v>44516</v>
      </c>
      <c r="H90" s="11">
        <f t="shared" si="25"/>
        <v>971.71228</v>
      </c>
      <c r="I90" s="8">
        <f t="shared" si="23"/>
        <v>43516</v>
      </c>
      <c r="J90" s="11">
        <f t="shared" si="26"/>
        <v>938.21728</v>
      </c>
      <c r="K90" s="65">
        <v>42016</v>
      </c>
    </row>
    <row r="91" spans="1:11" ht="12.75" customHeight="1" hidden="1">
      <c r="A91" s="10" t="s">
        <v>219</v>
      </c>
      <c r="B91" s="10"/>
      <c r="C91" s="83">
        <v>23.33</v>
      </c>
      <c r="D91" s="77">
        <f t="shared" si="20"/>
        <v>1073.5766099999998</v>
      </c>
      <c r="E91" s="78">
        <f t="shared" si="21"/>
        <v>46017</v>
      </c>
      <c r="F91" s="11">
        <f t="shared" si="24"/>
        <v>1038.58161</v>
      </c>
      <c r="G91" s="8">
        <f t="shared" si="22"/>
        <v>44517</v>
      </c>
      <c r="H91" s="11">
        <f t="shared" si="25"/>
        <v>1015.2516099999999</v>
      </c>
      <c r="I91" s="8">
        <f t="shared" si="23"/>
        <v>43517</v>
      </c>
      <c r="J91" s="11">
        <f t="shared" si="26"/>
        <v>980.25661</v>
      </c>
      <c r="K91" s="65">
        <v>42017</v>
      </c>
    </row>
    <row r="92" spans="1:11" ht="12.75" customHeight="1" hidden="1">
      <c r="A92" s="10" t="s">
        <v>220</v>
      </c>
      <c r="B92" s="10"/>
      <c r="C92" s="83">
        <v>24.33</v>
      </c>
      <c r="D92" s="77">
        <f t="shared" si="20"/>
        <v>1119.6179399999999</v>
      </c>
      <c r="E92" s="78">
        <f t="shared" si="21"/>
        <v>46018</v>
      </c>
      <c r="F92" s="11">
        <f t="shared" si="24"/>
        <v>1083.12294</v>
      </c>
      <c r="G92" s="8">
        <f t="shared" si="22"/>
        <v>44518</v>
      </c>
      <c r="H92" s="11">
        <f t="shared" si="25"/>
        <v>1058.79294</v>
      </c>
      <c r="I92" s="8">
        <f t="shared" si="23"/>
        <v>43518</v>
      </c>
      <c r="J92" s="11">
        <f t="shared" si="26"/>
        <v>1022.2979399999999</v>
      </c>
      <c r="K92" s="65">
        <v>42018</v>
      </c>
    </row>
    <row r="93" spans="1:11" ht="12.75" customHeight="1" hidden="1">
      <c r="A93" s="10" t="s">
        <v>221</v>
      </c>
      <c r="B93" s="10"/>
      <c r="C93" s="83">
        <v>25.33</v>
      </c>
      <c r="D93" s="77">
        <f t="shared" si="20"/>
        <v>1165.66127</v>
      </c>
      <c r="E93" s="78">
        <f t="shared" si="21"/>
        <v>46019</v>
      </c>
      <c r="F93" s="11">
        <f t="shared" si="24"/>
        <v>1127.66627</v>
      </c>
      <c r="G93" s="8">
        <f t="shared" si="22"/>
        <v>44519</v>
      </c>
      <c r="H93" s="11">
        <f t="shared" si="25"/>
        <v>1102.33627</v>
      </c>
      <c r="I93" s="8">
        <f t="shared" si="23"/>
        <v>43519</v>
      </c>
      <c r="J93" s="11">
        <f t="shared" si="26"/>
        <v>1064.3412700000001</v>
      </c>
      <c r="K93" s="65">
        <v>42019</v>
      </c>
    </row>
    <row r="94" spans="1:11" ht="12.75" customHeight="1" hidden="1">
      <c r="A94" s="10" t="s">
        <v>222</v>
      </c>
      <c r="B94" s="10"/>
      <c r="C94" s="83">
        <v>26.33</v>
      </c>
      <c r="D94" s="77">
        <f t="shared" si="20"/>
        <v>1211.7065999999998</v>
      </c>
      <c r="E94" s="78">
        <f t="shared" si="21"/>
        <v>46020</v>
      </c>
      <c r="F94" s="11">
        <f t="shared" si="24"/>
        <v>1172.2115999999999</v>
      </c>
      <c r="G94" s="8">
        <f t="shared" si="22"/>
        <v>44520</v>
      </c>
      <c r="H94" s="11">
        <f t="shared" si="25"/>
        <v>1145.8816</v>
      </c>
      <c r="I94" s="8">
        <f t="shared" si="23"/>
        <v>43520</v>
      </c>
      <c r="J94" s="11">
        <f t="shared" si="26"/>
        <v>1106.3865999999998</v>
      </c>
      <c r="K94" s="65">
        <v>42020</v>
      </c>
    </row>
    <row r="95" spans="1:11" ht="12.75" customHeight="1" hidden="1">
      <c r="A95" s="10" t="s">
        <v>223</v>
      </c>
      <c r="B95" s="10"/>
      <c r="C95" s="83">
        <v>27.33</v>
      </c>
      <c r="D95" s="77">
        <f t="shared" si="20"/>
        <v>1257.7539299999999</v>
      </c>
      <c r="E95" s="78">
        <f t="shared" si="21"/>
        <v>46021</v>
      </c>
      <c r="F95" s="11">
        <f t="shared" si="24"/>
        <v>1216.75893</v>
      </c>
      <c r="G95" s="8">
        <f t="shared" si="22"/>
        <v>44521</v>
      </c>
      <c r="H95" s="11">
        <f t="shared" si="25"/>
        <v>1189.42893</v>
      </c>
      <c r="I95" s="8">
        <f t="shared" si="23"/>
        <v>43521</v>
      </c>
      <c r="J95" s="11">
        <f t="shared" si="26"/>
        <v>1148.43393</v>
      </c>
      <c r="K95" s="65">
        <v>42021</v>
      </c>
    </row>
    <row r="96" spans="1:11" ht="12.75" customHeight="1" hidden="1">
      <c r="A96" s="10" t="s">
        <v>224</v>
      </c>
      <c r="B96" s="10"/>
      <c r="C96" s="83">
        <v>28.33</v>
      </c>
      <c r="D96" s="77">
        <f t="shared" si="20"/>
        <v>1303.80326</v>
      </c>
      <c r="E96" s="78">
        <f t="shared" si="21"/>
        <v>46022</v>
      </c>
      <c r="F96" s="11">
        <f t="shared" si="24"/>
        <v>1261.30826</v>
      </c>
      <c r="G96" s="8">
        <f t="shared" si="22"/>
        <v>44522</v>
      </c>
      <c r="H96" s="11">
        <f t="shared" si="25"/>
        <v>1232.97826</v>
      </c>
      <c r="I96" s="8">
        <f t="shared" si="23"/>
        <v>43522</v>
      </c>
      <c r="J96" s="11">
        <f t="shared" si="26"/>
        <v>1190.48326</v>
      </c>
      <c r="K96" s="65">
        <v>42022</v>
      </c>
    </row>
    <row r="97" spans="1:11" ht="12.75" customHeight="1" hidden="1">
      <c r="A97" s="10" t="s">
        <v>225</v>
      </c>
      <c r="B97" s="10"/>
      <c r="C97" s="83">
        <v>29.33</v>
      </c>
      <c r="D97" s="77">
        <f t="shared" si="20"/>
        <v>1349.85459</v>
      </c>
      <c r="E97" s="78">
        <f t="shared" si="21"/>
        <v>46023</v>
      </c>
      <c r="F97" s="11">
        <f t="shared" si="24"/>
        <v>1305.8595899999998</v>
      </c>
      <c r="G97" s="8">
        <f t="shared" si="22"/>
        <v>44523</v>
      </c>
      <c r="H97" s="11">
        <f t="shared" si="25"/>
        <v>1276.5295899999999</v>
      </c>
      <c r="I97" s="8">
        <f t="shared" si="23"/>
        <v>43523</v>
      </c>
      <c r="J97" s="11">
        <f t="shared" si="26"/>
        <v>1232.5345899999998</v>
      </c>
      <c r="K97" s="65">
        <v>42023</v>
      </c>
    </row>
    <row r="98" spans="1:11" ht="12.75" customHeight="1" hidden="1">
      <c r="A98" s="10" t="s">
        <v>226</v>
      </c>
      <c r="B98" s="10"/>
      <c r="C98" s="83">
        <v>30.33</v>
      </c>
      <c r="D98" s="77">
        <f t="shared" si="20"/>
        <v>1395.9079199999999</v>
      </c>
      <c r="E98" s="78">
        <f t="shared" si="21"/>
        <v>46024</v>
      </c>
      <c r="F98" s="11">
        <f t="shared" si="24"/>
        <v>1350.41292</v>
      </c>
      <c r="G98" s="8">
        <f t="shared" si="22"/>
        <v>44524</v>
      </c>
      <c r="H98" s="11">
        <f t="shared" si="25"/>
        <v>1320.0829199999998</v>
      </c>
      <c r="I98" s="8">
        <f t="shared" si="23"/>
        <v>43524</v>
      </c>
      <c r="J98" s="11">
        <f t="shared" si="26"/>
        <v>1274.58792</v>
      </c>
      <c r="K98" s="65">
        <v>42024</v>
      </c>
    </row>
    <row r="99" spans="1:11" ht="12.75" customHeight="1" hidden="1">
      <c r="A99" s="10" t="s">
        <v>227</v>
      </c>
      <c r="B99" s="10"/>
      <c r="C99" s="83">
        <v>31.33</v>
      </c>
      <c r="D99" s="77">
        <f t="shared" si="20"/>
        <v>1441.96325</v>
      </c>
      <c r="E99" s="78">
        <f t="shared" si="21"/>
        <v>46025</v>
      </c>
      <c r="F99" s="11">
        <f t="shared" si="24"/>
        <v>1394.96825</v>
      </c>
      <c r="G99" s="8">
        <f t="shared" si="22"/>
        <v>44525</v>
      </c>
      <c r="H99" s="11">
        <f t="shared" si="25"/>
        <v>1363.63825</v>
      </c>
      <c r="I99" s="8">
        <f t="shared" si="23"/>
        <v>43525</v>
      </c>
      <c r="J99" s="11">
        <f t="shared" si="26"/>
        <v>1316.64325</v>
      </c>
      <c r="K99" s="65">
        <v>42025</v>
      </c>
    </row>
    <row r="100" spans="1:11" ht="12.75" customHeight="1" hidden="1">
      <c r="A100" s="10" t="s">
        <v>228</v>
      </c>
      <c r="B100" s="10"/>
      <c r="C100" s="83">
        <v>32.33</v>
      </c>
      <c r="D100" s="77">
        <f t="shared" si="20"/>
        <v>1488.0205799999999</v>
      </c>
      <c r="E100" s="78">
        <f t="shared" si="21"/>
        <v>46026</v>
      </c>
      <c r="F100" s="11">
        <f t="shared" si="24"/>
        <v>1439.5255799999998</v>
      </c>
      <c r="G100" s="8">
        <f t="shared" si="22"/>
        <v>44526</v>
      </c>
      <c r="H100" s="11">
        <f t="shared" si="25"/>
        <v>1407.1955799999998</v>
      </c>
      <c r="I100" s="8">
        <f t="shared" si="23"/>
        <v>43526</v>
      </c>
      <c r="J100" s="11">
        <f t="shared" si="26"/>
        <v>1358.70058</v>
      </c>
      <c r="K100" s="65">
        <v>42026</v>
      </c>
    </row>
    <row r="101" spans="1:11" ht="12.75" customHeight="1">
      <c r="A101" s="12" t="s">
        <v>264</v>
      </c>
      <c r="B101" s="12" t="s">
        <v>15</v>
      </c>
      <c r="C101" s="83">
        <v>3.9</v>
      </c>
      <c r="D101" s="77">
        <f t="shared" si="20"/>
        <v>325.65</v>
      </c>
      <c r="E101" s="78">
        <f t="shared" si="21"/>
        <v>83500</v>
      </c>
      <c r="F101" s="11">
        <f t="shared" si="24"/>
        <v>319.8</v>
      </c>
      <c r="G101" s="8">
        <f t="shared" si="22"/>
        <v>82000</v>
      </c>
      <c r="H101" s="11">
        <f t="shared" si="25"/>
        <v>315.9</v>
      </c>
      <c r="I101" s="8">
        <f t="shared" si="23"/>
        <v>81000</v>
      </c>
      <c r="J101" s="11">
        <f t="shared" si="26"/>
        <v>310.05</v>
      </c>
      <c r="K101" s="65">
        <v>79500</v>
      </c>
    </row>
    <row r="102" spans="1:11" ht="12.75" customHeight="1">
      <c r="A102" s="12" t="s">
        <v>250</v>
      </c>
      <c r="B102" s="12" t="s">
        <v>15</v>
      </c>
      <c r="C102" s="83">
        <v>15.55</v>
      </c>
      <c r="D102" s="77">
        <f t="shared" si="20"/>
        <v>1298.425</v>
      </c>
      <c r="E102" s="78">
        <f t="shared" si="21"/>
        <v>83500</v>
      </c>
      <c r="F102" s="11">
        <f>C102*G102/1000</f>
        <v>1275.1</v>
      </c>
      <c r="G102" s="8">
        <f t="shared" si="22"/>
        <v>82000</v>
      </c>
      <c r="H102" s="11">
        <f>C102*I102/1000</f>
        <v>1259.55</v>
      </c>
      <c r="I102" s="8">
        <f t="shared" si="23"/>
        <v>81000</v>
      </c>
      <c r="J102" s="11">
        <f>C102*K102/1000</f>
        <v>1236.225</v>
      </c>
      <c r="K102" s="65">
        <v>79500</v>
      </c>
    </row>
    <row r="103" spans="1:11" ht="12.75" customHeight="1">
      <c r="A103" s="12" t="s">
        <v>265</v>
      </c>
      <c r="B103" s="12" t="s">
        <v>15</v>
      </c>
      <c r="C103" s="83">
        <v>30.6</v>
      </c>
      <c r="D103" s="77">
        <f t="shared" si="20"/>
        <v>2555.1</v>
      </c>
      <c r="E103" s="78">
        <f t="shared" si="21"/>
        <v>83500</v>
      </c>
      <c r="F103" s="11">
        <f>C103*G103/1000</f>
        <v>2509.2</v>
      </c>
      <c r="G103" s="8">
        <f t="shared" si="22"/>
        <v>82000</v>
      </c>
      <c r="H103" s="11">
        <f>C103*I103/1000</f>
        <v>2478.6</v>
      </c>
      <c r="I103" s="8">
        <f t="shared" si="23"/>
        <v>81000</v>
      </c>
      <c r="J103" s="11">
        <f>C103*K103/1000</f>
        <v>2432.7</v>
      </c>
      <c r="K103" s="65">
        <v>79500</v>
      </c>
    </row>
    <row r="104" spans="1:11" ht="12.75" customHeight="1">
      <c r="A104" s="12" t="s">
        <v>266</v>
      </c>
      <c r="B104" s="12" t="s">
        <v>15</v>
      </c>
      <c r="C104" s="83">
        <v>34.75</v>
      </c>
      <c r="D104" s="77">
        <f t="shared" si="20"/>
        <v>2901.625</v>
      </c>
      <c r="E104" s="78">
        <f t="shared" si="21"/>
        <v>83500</v>
      </c>
      <c r="F104" s="11">
        <f>C104*G104/1000</f>
        <v>2849.5</v>
      </c>
      <c r="G104" s="8">
        <f t="shared" si="22"/>
        <v>82000</v>
      </c>
      <c r="H104" s="11">
        <f>C104*I104/1000</f>
        <v>2814.75</v>
      </c>
      <c r="I104" s="8">
        <f t="shared" si="23"/>
        <v>81000</v>
      </c>
      <c r="J104" s="11">
        <f>C104*K104/1000</f>
        <v>2762.625</v>
      </c>
      <c r="K104" s="65">
        <v>79500</v>
      </c>
    </row>
    <row r="105" spans="1:11" ht="12.75" customHeight="1">
      <c r="A105" s="12" t="s">
        <v>251</v>
      </c>
      <c r="B105" s="12" t="s">
        <v>15</v>
      </c>
      <c r="C105" s="83">
        <v>39.5</v>
      </c>
      <c r="D105" s="77">
        <f t="shared" si="20"/>
        <v>3298.25</v>
      </c>
      <c r="E105" s="78">
        <f t="shared" si="21"/>
        <v>83500</v>
      </c>
      <c r="F105" s="11">
        <f>C105*G105/1000</f>
        <v>3239</v>
      </c>
      <c r="G105" s="8">
        <f t="shared" si="22"/>
        <v>82000</v>
      </c>
      <c r="H105" s="11">
        <f>C105*I105/1000</f>
        <v>3199.5</v>
      </c>
      <c r="I105" s="8">
        <f t="shared" si="23"/>
        <v>81000</v>
      </c>
      <c r="J105" s="11">
        <f>C105*K105/1000</f>
        <v>3140.25</v>
      </c>
      <c r="K105" s="65">
        <v>79500</v>
      </c>
    </row>
    <row r="106" spans="1:11" ht="12.75" customHeight="1">
      <c r="A106" s="20" t="s">
        <v>285</v>
      </c>
      <c r="B106" s="20" t="s">
        <v>15</v>
      </c>
      <c r="C106" s="84">
        <v>61.9</v>
      </c>
      <c r="D106" s="77">
        <f t="shared" si="20"/>
        <v>5168.65</v>
      </c>
      <c r="E106" s="78">
        <f t="shared" si="21"/>
        <v>83500</v>
      </c>
      <c r="F106" s="22">
        <f>C106*G106/1000</f>
        <v>5075.8</v>
      </c>
      <c r="G106" s="8">
        <f t="shared" si="22"/>
        <v>82000</v>
      </c>
      <c r="H106" s="22">
        <f>C106*I106/1000</f>
        <v>5013.9</v>
      </c>
      <c r="I106" s="8">
        <f t="shared" si="23"/>
        <v>81000</v>
      </c>
      <c r="J106" s="22">
        <f>C106*K106/1000</f>
        <v>4921.05</v>
      </c>
      <c r="K106" s="65">
        <v>79500</v>
      </c>
    </row>
    <row r="107" spans="1:11" ht="12.75" customHeight="1">
      <c r="A107" s="49"/>
      <c r="B107" s="49"/>
      <c r="C107" s="92"/>
      <c r="D107" s="49"/>
      <c r="E107" s="49"/>
      <c r="F107" s="49"/>
      <c r="G107" s="49"/>
      <c r="H107" s="49"/>
      <c r="I107" s="49"/>
      <c r="J107" s="49"/>
      <c r="K107" s="49"/>
    </row>
    <row r="108" spans="1:11" ht="16.5" customHeight="1">
      <c r="A108" s="143" t="s">
        <v>66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</row>
    <row r="109" spans="1:11" ht="12.75" customHeight="1">
      <c r="A109" s="12" t="s">
        <v>247</v>
      </c>
      <c r="B109" s="15" t="s">
        <v>67</v>
      </c>
      <c r="C109" s="83"/>
      <c r="D109" s="192"/>
      <c r="E109" s="193"/>
      <c r="F109" s="14"/>
      <c r="G109" s="8">
        <v>125000</v>
      </c>
      <c r="H109" s="183"/>
      <c r="I109" s="184"/>
      <c r="J109" s="184"/>
      <c r="K109" s="185"/>
    </row>
    <row r="110" spans="1:11" ht="12.75" customHeight="1">
      <c r="A110" s="12" t="s">
        <v>287</v>
      </c>
      <c r="B110" s="18" t="s">
        <v>67</v>
      </c>
      <c r="C110" s="83">
        <v>0.06</v>
      </c>
      <c r="D110" s="194"/>
      <c r="E110" s="195"/>
      <c r="F110" s="14">
        <f>C110*G110/1000</f>
        <v>6.6</v>
      </c>
      <c r="G110" s="8">
        <v>110000</v>
      </c>
      <c r="H110" s="186"/>
      <c r="I110" s="187"/>
      <c r="J110" s="187"/>
      <c r="K110" s="188"/>
    </row>
    <row r="111" spans="1:11" ht="12.75" customHeight="1">
      <c r="A111" s="12" t="s">
        <v>288</v>
      </c>
      <c r="B111" s="15" t="s">
        <v>67</v>
      </c>
      <c r="C111" s="83">
        <v>0.1</v>
      </c>
      <c r="D111" s="194"/>
      <c r="E111" s="195"/>
      <c r="F111" s="11">
        <f>C111*G111/1000</f>
        <v>10.5</v>
      </c>
      <c r="G111" s="8">
        <v>105000</v>
      </c>
      <c r="H111" s="186"/>
      <c r="I111" s="187"/>
      <c r="J111" s="187"/>
      <c r="K111" s="188"/>
    </row>
    <row r="112" spans="1:11" ht="12.75" customHeight="1">
      <c r="A112" s="12" t="s">
        <v>289</v>
      </c>
      <c r="B112" s="15" t="s">
        <v>67</v>
      </c>
      <c r="C112" s="83">
        <v>0.156</v>
      </c>
      <c r="D112" s="194"/>
      <c r="E112" s="195"/>
      <c r="F112" s="11">
        <f>C112*G112/1000</f>
        <v>16.38</v>
      </c>
      <c r="G112" s="8">
        <v>105000</v>
      </c>
      <c r="H112" s="186"/>
      <c r="I112" s="187"/>
      <c r="J112" s="187"/>
      <c r="K112" s="188"/>
    </row>
    <row r="113" spans="1:11" ht="12.75" customHeight="1">
      <c r="A113" s="12" t="s">
        <v>290</v>
      </c>
      <c r="B113" s="15" t="s">
        <v>67</v>
      </c>
      <c r="C113" s="83">
        <v>0.233</v>
      </c>
      <c r="D113" s="196"/>
      <c r="E113" s="197"/>
      <c r="F113" s="11">
        <f>C113*G113/1000</f>
        <v>24.465</v>
      </c>
      <c r="G113" s="8">
        <v>105000</v>
      </c>
      <c r="H113" s="189"/>
      <c r="I113" s="190"/>
      <c r="J113" s="190"/>
      <c r="K113" s="191"/>
    </row>
    <row r="114" spans="1:242" s="6" customFormat="1" ht="12.75" customHeight="1">
      <c r="A114" s="27"/>
      <c r="B114" s="28"/>
      <c r="C114" s="29"/>
      <c r="D114" s="29"/>
      <c r="E114" s="29"/>
      <c r="F114" s="30"/>
      <c r="G114" s="30"/>
      <c r="H114" s="30"/>
      <c r="I114" s="30"/>
      <c r="J114" s="30"/>
      <c r="K114" s="30"/>
      <c r="IG114"/>
      <c r="IH114"/>
    </row>
    <row r="115" spans="1:242" s="6" customFormat="1" ht="16.5" customHeight="1">
      <c r="A115" s="123" t="s">
        <v>6</v>
      </c>
      <c r="B115" s="125" t="s">
        <v>68</v>
      </c>
      <c r="C115" s="125" t="s">
        <v>69</v>
      </c>
      <c r="D115" s="115" t="s">
        <v>337</v>
      </c>
      <c r="E115" s="115"/>
      <c r="F115" s="127" t="s">
        <v>9</v>
      </c>
      <c r="G115" s="128"/>
      <c r="H115" s="127" t="s">
        <v>10</v>
      </c>
      <c r="I115" s="128"/>
      <c r="J115" s="127" t="s">
        <v>338</v>
      </c>
      <c r="K115" s="128"/>
      <c r="IG115"/>
      <c r="IH115"/>
    </row>
    <row r="116" spans="1:11" ht="16.5" customHeight="1">
      <c r="A116" s="124"/>
      <c r="B116" s="126"/>
      <c r="C116" s="126"/>
      <c r="D116" s="9" t="s">
        <v>70</v>
      </c>
      <c r="E116" s="9" t="s">
        <v>12</v>
      </c>
      <c r="F116" s="9" t="s">
        <v>70</v>
      </c>
      <c r="G116" s="9" t="s">
        <v>12</v>
      </c>
      <c r="H116" s="9" t="s">
        <v>70</v>
      </c>
      <c r="I116" s="9" t="s">
        <v>12</v>
      </c>
      <c r="J116" s="9" t="s">
        <v>70</v>
      </c>
      <c r="K116" s="9" t="s">
        <v>12</v>
      </c>
    </row>
    <row r="117" spans="1:11" ht="12.75" customHeight="1">
      <c r="A117" s="10" t="s">
        <v>72</v>
      </c>
      <c r="B117" s="15" t="s">
        <v>71</v>
      </c>
      <c r="C117" s="82">
        <v>25</v>
      </c>
      <c r="D117" s="77">
        <f>C117*E117/1000</f>
        <v>2362.5</v>
      </c>
      <c r="E117" s="78">
        <f>K117+4000</f>
        <v>94500</v>
      </c>
      <c r="F117" s="11">
        <f>C117*G117/1000</f>
        <v>2325</v>
      </c>
      <c r="G117" s="8">
        <f>K117+2500</f>
        <v>93000</v>
      </c>
      <c r="H117" s="11">
        <f>C117*I117/1000</f>
        <v>2300</v>
      </c>
      <c r="I117" s="8">
        <f>K117+1500</f>
        <v>92000</v>
      </c>
      <c r="J117" s="11">
        <f>C117*K117/1000</f>
        <v>2262.5</v>
      </c>
      <c r="K117" s="8">
        <v>90500</v>
      </c>
    </row>
    <row r="118" spans="1:11" ht="12.75" customHeight="1">
      <c r="A118" s="10" t="s">
        <v>73</v>
      </c>
      <c r="B118" s="18" t="s">
        <v>71</v>
      </c>
      <c r="C118" s="82">
        <v>37.5</v>
      </c>
      <c r="D118" s="77">
        <f>C118*E118/1000</f>
        <v>3543.75</v>
      </c>
      <c r="E118" s="78">
        <f aca="true" t="shared" si="27" ref="E118:E136">K118+4000</f>
        <v>94500</v>
      </c>
      <c r="F118" s="11">
        <f>C118*G118/1000</f>
        <v>3487.5</v>
      </c>
      <c r="G118" s="8">
        <f aca="true" t="shared" si="28" ref="G118:G136">K118+2500</f>
        <v>93000</v>
      </c>
      <c r="H118" s="11">
        <f>C118*I118/1000</f>
        <v>3450</v>
      </c>
      <c r="I118" s="8">
        <f aca="true" t="shared" si="29" ref="I118:I136">K118+1500</f>
        <v>92000</v>
      </c>
      <c r="J118" s="11">
        <f>C118*K118/1000</f>
        <v>3393.75</v>
      </c>
      <c r="K118" s="8">
        <v>90500</v>
      </c>
    </row>
    <row r="119" spans="1:11" ht="12.75" customHeight="1">
      <c r="A119" s="68"/>
      <c r="B119" s="69"/>
      <c r="C119" s="85"/>
      <c r="D119" s="69"/>
      <c r="E119" s="78"/>
      <c r="F119" s="69"/>
      <c r="G119" s="8"/>
      <c r="H119" s="69"/>
      <c r="I119" s="8"/>
      <c r="J119" s="69"/>
      <c r="K119" s="70"/>
    </row>
    <row r="120" spans="1:11" ht="12.75" customHeight="1">
      <c r="A120" s="10" t="s">
        <v>74</v>
      </c>
      <c r="B120" s="15" t="s">
        <v>71</v>
      </c>
      <c r="C120" s="82">
        <v>52</v>
      </c>
      <c r="D120" s="77">
        <f>C120*E120/1000</f>
        <v>3978</v>
      </c>
      <c r="E120" s="78">
        <f t="shared" si="27"/>
        <v>76500</v>
      </c>
      <c r="F120" s="11">
        <f aca="true" t="shared" si="30" ref="F120:F130">C120*G120/1000</f>
        <v>3900</v>
      </c>
      <c r="G120" s="8">
        <f t="shared" si="28"/>
        <v>75000</v>
      </c>
      <c r="H120" s="11">
        <f aca="true" t="shared" si="31" ref="H120:H130">C120*I120/1000</f>
        <v>3848</v>
      </c>
      <c r="I120" s="8">
        <f t="shared" si="29"/>
        <v>74000</v>
      </c>
      <c r="J120" s="11">
        <f aca="true" t="shared" si="32" ref="J120:J130">C120*K120/1000</f>
        <v>3770</v>
      </c>
      <c r="K120" s="65">
        <v>72500</v>
      </c>
    </row>
    <row r="121" spans="1:11" ht="12.75" customHeight="1">
      <c r="A121" s="12" t="s">
        <v>357</v>
      </c>
      <c r="B121" s="18" t="s">
        <v>71</v>
      </c>
      <c r="C121" s="82">
        <v>64</v>
      </c>
      <c r="D121" s="77">
        <f>C121*E121/1000</f>
        <v>4800</v>
      </c>
      <c r="E121" s="78">
        <f t="shared" si="27"/>
        <v>75000</v>
      </c>
      <c r="F121" s="11">
        <f>C121*G121/1000</f>
        <v>4704</v>
      </c>
      <c r="G121" s="8">
        <f t="shared" si="28"/>
        <v>73500</v>
      </c>
      <c r="H121" s="11">
        <f>C121*I121/1000</f>
        <v>4640</v>
      </c>
      <c r="I121" s="8">
        <f t="shared" si="29"/>
        <v>72500</v>
      </c>
      <c r="J121" s="11">
        <f>C121*K121/1000</f>
        <v>4544</v>
      </c>
      <c r="K121" s="65">
        <v>71000</v>
      </c>
    </row>
    <row r="122" spans="1:11" ht="12.75" customHeight="1">
      <c r="A122" s="10" t="s">
        <v>75</v>
      </c>
      <c r="B122" s="15" t="s">
        <v>71</v>
      </c>
      <c r="C122" s="82">
        <v>76</v>
      </c>
      <c r="D122" s="77">
        <f aca="true" t="shared" si="33" ref="D122:D130">C122*E122/1000</f>
        <v>5700</v>
      </c>
      <c r="E122" s="78">
        <f t="shared" si="27"/>
        <v>75000</v>
      </c>
      <c r="F122" s="11">
        <f t="shared" si="30"/>
        <v>5586</v>
      </c>
      <c r="G122" s="8">
        <f t="shared" si="28"/>
        <v>73500</v>
      </c>
      <c r="H122" s="11">
        <f t="shared" si="31"/>
        <v>5510</v>
      </c>
      <c r="I122" s="8">
        <f t="shared" si="29"/>
        <v>72500</v>
      </c>
      <c r="J122" s="11">
        <f t="shared" si="32"/>
        <v>5396</v>
      </c>
      <c r="K122" s="65">
        <v>71000</v>
      </c>
    </row>
    <row r="123" spans="1:11" ht="12.75" customHeight="1">
      <c r="A123" s="10" t="s">
        <v>75</v>
      </c>
      <c r="B123" s="18" t="s">
        <v>77</v>
      </c>
      <c r="C123" s="82">
        <v>220</v>
      </c>
      <c r="D123" s="77">
        <f t="shared" si="33"/>
        <v>16390</v>
      </c>
      <c r="E123" s="78">
        <f t="shared" si="27"/>
        <v>74500</v>
      </c>
      <c r="F123" s="11">
        <f t="shared" si="30"/>
        <v>16060</v>
      </c>
      <c r="G123" s="8">
        <f t="shared" si="28"/>
        <v>73000</v>
      </c>
      <c r="H123" s="11">
        <f t="shared" si="31"/>
        <v>15840</v>
      </c>
      <c r="I123" s="8">
        <f t="shared" si="29"/>
        <v>72000</v>
      </c>
      <c r="J123" s="11">
        <f>C123*K123/1000</f>
        <v>15510</v>
      </c>
      <c r="K123" s="65">
        <v>70500</v>
      </c>
    </row>
    <row r="124" spans="1:11" ht="12.75" customHeight="1">
      <c r="A124" s="12" t="s">
        <v>205</v>
      </c>
      <c r="B124" s="18" t="s">
        <v>77</v>
      </c>
      <c r="C124" s="82">
        <v>260</v>
      </c>
      <c r="D124" s="77">
        <f t="shared" si="33"/>
        <v>19370</v>
      </c>
      <c r="E124" s="78">
        <f t="shared" si="27"/>
        <v>74500</v>
      </c>
      <c r="F124" s="11">
        <f t="shared" si="30"/>
        <v>18980</v>
      </c>
      <c r="G124" s="8">
        <f t="shared" si="28"/>
        <v>73000</v>
      </c>
      <c r="H124" s="11">
        <f t="shared" si="31"/>
        <v>18720</v>
      </c>
      <c r="I124" s="8">
        <f t="shared" si="29"/>
        <v>72000</v>
      </c>
      <c r="J124" s="11">
        <f t="shared" si="32"/>
        <v>18330</v>
      </c>
      <c r="K124" s="65">
        <v>70500</v>
      </c>
    </row>
    <row r="125" spans="1:11" ht="12.75" customHeight="1">
      <c r="A125" s="10" t="s">
        <v>76</v>
      </c>
      <c r="B125" s="15" t="s">
        <v>77</v>
      </c>
      <c r="C125" s="82">
        <v>290</v>
      </c>
      <c r="D125" s="77">
        <f t="shared" si="33"/>
        <v>21605</v>
      </c>
      <c r="E125" s="78">
        <f t="shared" si="27"/>
        <v>74500</v>
      </c>
      <c r="F125" s="11">
        <f t="shared" si="30"/>
        <v>21170</v>
      </c>
      <c r="G125" s="8">
        <f t="shared" si="28"/>
        <v>73000</v>
      </c>
      <c r="H125" s="11">
        <f t="shared" si="31"/>
        <v>20880</v>
      </c>
      <c r="I125" s="8">
        <f t="shared" si="29"/>
        <v>72000</v>
      </c>
      <c r="J125" s="11">
        <f t="shared" si="32"/>
        <v>20445</v>
      </c>
      <c r="K125" s="65">
        <v>70500</v>
      </c>
    </row>
    <row r="126" spans="1:11" ht="12.75" customHeight="1">
      <c r="A126" s="80" t="s">
        <v>369</v>
      </c>
      <c r="B126" s="38" t="s">
        <v>77</v>
      </c>
      <c r="C126" s="82">
        <v>300</v>
      </c>
      <c r="D126" s="77">
        <f>C126*E126/1000</f>
        <v>23250</v>
      </c>
      <c r="E126" s="78">
        <f t="shared" si="27"/>
        <v>77500</v>
      </c>
      <c r="F126" s="24">
        <f>C126*G126/1000</f>
        <v>22800</v>
      </c>
      <c r="G126" s="8">
        <f t="shared" si="28"/>
        <v>76000</v>
      </c>
      <c r="H126" s="24">
        <f>C126*I126/1000</f>
        <v>22500</v>
      </c>
      <c r="I126" s="8">
        <f t="shared" si="29"/>
        <v>75000</v>
      </c>
      <c r="J126" s="24">
        <f>C126*K126/1000</f>
        <v>22050</v>
      </c>
      <c r="K126" s="81">
        <v>73500</v>
      </c>
    </row>
    <row r="127" spans="1:11" ht="12.75" customHeight="1">
      <c r="A127" s="10" t="s">
        <v>78</v>
      </c>
      <c r="B127" s="15" t="s">
        <v>77</v>
      </c>
      <c r="C127" s="82">
        <v>356</v>
      </c>
      <c r="D127" s="77">
        <f t="shared" si="33"/>
        <v>26522</v>
      </c>
      <c r="E127" s="78">
        <f t="shared" si="27"/>
        <v>74500</v>
      </c>
      <c r="F127" s="11">
        <f t="shared" si="30"/>
        <v>25988</v>
      </c>
      <c r="G127" s="8">
        <f t="shared" si="28"/>
        <v>73000</v>
      </c>
      <c r="H127" s="11">
        <f t="shared" si="31"/>
        <v>25632</v>
      </c>
      <c r="I127" s="8">
        <f t="shared" si="29"/>
        <v>72000</v>
      </c>
      <c r="J127" s="11">
        <f t="shared" si="32"/>
        <v>25098</v>
      </c>
      <c r="K127" s="65">
        <v>70500</v>
      </c>
    </row>
    <row r="128" spans="1:11" ht="12.75" customHeight="1">
      <c r="A128" s="10" t="s">
        <v>79</v>
      </c>
      <c r="B128" s="15" t="s">
        <v>77</v>
      </c>
      <c r="C128" s="82">
        <v>426</v>
      </c>
      <c r="D128" s="77">
        <f t="shared" si="33"/>
        <v>31737</v>
      </c>
      <c r="E128" s="78">
        <f t="shared" si="27"/>
        <v>74500</v>
      </c>
      <c r="F128" s="11">
        <f t="shared" si="30"/>
        <v>31098</v>
      </c>
      <c r="G128" s="8">
        <f t="shared" si="28"/>
        <v>73000</v>
      </c>
      <c r="H128" s="11">
        <f t="shared" si="31"/>
        <v>30672</v>
      </c>
      <c r="I128" s="8">
        <f t="shared" si="29"/>
        <v>72000</v>
      </c>
      <c r="J128" s="11">
        <f t="shared" si="32"/>
        <v>30033</v>
      </c>
      <c r="K128" s="65">
        <v>70500</v>
      </c>
    </row>
    <row r="129" spans="1:11" ht="12.75" customHeight="1">
      <c r="A129" s="10" t="s">
        <v>80</v>
      </c>
      <c r="B129" s="15" t="s">
        <v>77</v>
      </c>
      <c r="C129" s="82">
        <v>566</v>
      </c>
      <c r="D129" s="77">
        <f t="shared" si="33"/>
        <v>42167</v>
      </c>
      <c r="E129" s="78">
        <f t="shared" si="27"/>
        <v>74500</v>
      </c>
      <c r="F129" s="11">
        <f t="shared" si="30"/>
        <v>41318</v>
      </c>
      <c r="G129" s="8">
        <f t="shared" si="28"/>
        <v>73000</v>
      </c>
      <c r="H129" s="11">
        <f t="shared" si="31"/>
        <v>40752</v>
      </c>
      <c r="I129" s="8">
        <f t="shared" si="29"/>
        <v>72000</v>
      </c>
      <c r="J129" s="11">
        <f t="shared" si="32"/>
        <v>39903</v>
      </c>
      <c r="K129" s="65">
        <v>70500</v>
      </c>
    </row>
    <row r="130" spans="1:11" ht="12.75" customHeight="1">
      <c r="A130" s="10" t="s">
        <v>81</v>
      </c>
      <c r="B130" s="15" t="s">
        <v>77</v>
      </c>
      <c r="C130" s="82">
        <v>710</v>
      </c>
      <c r="D130" s="77">
        <f t="shared" si="33"/>
        <v>52895</v>
      </c>
      <c r="E130" s="78">
        <f t="shared" si="27"/>
        <v>74500</v>
      </c>
      <c r="F130" s="11">
        <f t="shared" si="30"/>
        <v>51830</v>
      </c>
      <c r="G130" s="8">
        <f t="shared" si="28"/>
        <v>73000</v>
      </c>
      <c r="H130" s="11">
        <f t="shared" si="31"/>
        <v>51120</v>
      </c>
      <c r="I130" s="8">
        <f t="shared" si="29"/>
        <v>72000</v>
      </c>
      <c r="J130" s="11">
        <f t="shared" si="32"/>
        <v>50055</v>
      </c>
      <c r="K130" s="65">
        <v>70500</v>
      </c>
    </row>
    <row r="131" spans="1:11" ht="12.75" customHeight="1">
      <c r="A131" s="12" t="s">
        <v>210</v>
      </c>
      <c r="B131" s="15" t="s">
        <v>77</v>
      </c>
      <c r="C131" s="82" t="s">
        <v>275</v>
      </c>
      <c r="D131" s="77">
        <f>95*E131/1000</f>
        <v>7077.5</v>
      </c>
      <c r="E131" s="78">
        <f t="shared" si="27"/>
        <v>74500</v>
      </c>
      <c r="F131" s="11">
        <f>95*G131/1000</f>
        <v>6935</v>
      </c>
      <c r="G131" s="8">
        <f t="shared" si="28"/>
        <v>73000</v>
      </c>
      <c r="H131" s="11">
        <f>95*I131/1000</f>
        <v>6840</v>
      </c>
      <c r="I131" s="8">
        <f t="shared" si="29"/>
        <v>72000</v>
      </c>
      <c r="J131" s="11">
        <f>95*K131/1000</f>
        <v>6697.5</v>
      </c>
      <c r="K131" s="65">
        <v>70500</v>
      </c>
    </row>
    <row r="132" spans="1:11" ht="12.75" customHeight="1">
      <c r="A132" s="10" t="s">
        <v>82</v>
      </c>
      <c r="B132" s="15"/>
      <c r="C132" s="82" t="s">
        <v>83</v>
      </c>
      <c r="D132" s="77">
        <f>110*E132/1000</f>
        <v>8305</v>
      </c>
      <c r="E132" s="78">
        <f t="shared" si="27"/>
        <v>75500</v>
      </c>
      <c r="F132" s="11">
        <f>110*G132/1000</f>
        <v>8140</v>
      </c>
      <c r="G132" s="8">
        <f t="shared" si="28"/>
        <v>74000</v>
      </c>
      <c r="H132" s="11">
        <f>110*I132/1000</f>
        <v>8030</v>
      </c>
      <c r="I132" s="8">
        <f t="shared" si="29"/>
        <v>73000</v>
      </c>
      <c r="J132" s="11">
        <f>110*K132/1000</f>
        <v>7865</v>
      </c>
      <c r="K132" s="65">
        <v>71500</v>
      </c>
    </row>
    <row r="133" spans="1:11" ht="12.75" customHeight="1">
      <c r="A133" s="10" t="s">
        <v>84</v>
      </c>
      <c r="B133" s="15" t="s">
        <v>77</v>
      </c>
      <c r="C133" s="82" t="s">
        <v>85</v>
      </c>
      <c r="D133" s="77">
        <f>129*E133/1000</f>
        <v>9739.5</v>
      </c>
      <c r="E133" s="78">
        <f t="shared" si="27"/>
        <v>75500</v>
      </c>
      <c r="F133" s="11">
        <f>129*G133/1000</f>
        <v>9546</v>
      </c>
      <c r="G133" s="8">
        <f t="shared" si="28"/>
        <v>74000</v>
      </c>
      <c r="H133" s="11">
        <f>129*I133/1000</f>
        <v>9417</v>
      </c>
      <c r="I133" s="8">
        <f t="shared" si="29"/>
        <v>73000</v>
      </c>
      <c r="J133" s="11">
        <f>129*K133/1000</f>
        <v>9223.5</v>
      </c>
      <c r="K133" s="65">
        <v>71500</v>
      </c>
    </row>
    <row r="134" spans="1:11" ht="12.75" customHeight="1">
      <c r="A134" s="10" t="s">
        <v>86</v>
      </c>
      <c r="B134" s="15" t="s">
        <v>77</v>
      </c>
      <c r="C134" s="82" t="s">
        <v>87</v>
      </c>
      <c r="D134" s="77">
        <f>160*E134/1000</f>
        <v>13760</v>
      </c>
      <c r="E134" s="78">
        <f t="shared" si="27"/>
        <v>86000</v>
      </c>
      <c r="F134" s="11">
        <f>160*G134/1000</f>
        <v>13520</v>
      </c>
      <c r="G134" s="8">
        <f t="shared" si="28"/>
        <v>84500</v>
      </c>
      <c r="H134" s="11">
        <f>160*I134/1000</f>
        <v>13360</v>
      </c>
      <c r="I134" s="8">
        <f t="shared" si="29"/>
        <v>83500</v>
      </c>
      <c r="J134" s="11">
        <f>160*K134/1000</f>
        <v>13120</v>
      </c>
      <c r="K134" s="65">
        <v>82000</v>
      </c>
    </row>
    <row r="135" spans="1:11" ht="12.75" customHeight="1">
      <c r="A135" s="10" t="s">
        <v>88</v>
      </c>
      <c r="B135" s="15" t="s">
        <v>77</v>
      </c>
      <c r="C135" s="82" t="s">
        <v>89</v>
      </c>
      <c r="D135" s="77">
        <f>222*E135/1000</f>
        <v>19092</v>
      </c>
      <c r="E135" s="78">
        <f t="shared" si="27"/>
        <v>86000</v>
      </c>
      <c r="F135" s="11">
        <f>222*G135/1000</f>
        <v>18759</v>
      </c>
      <c r="G135" s="8">
        <f t="shared" si="28"/>
        <v>84500</v>
      </c>
      <c r="H135" s="11">
        <f>222*I135/1000</f>
        <v>18537</v>
      </c>
      <c r="I135" s="8">
        <f t="shared" si="29"/>
        <v>83500</v>
      </c>
      <c r="J135" s="11">
        <f>222*K135/1000</f>
        <v>18204</v>
      </c>
      <c r="K135" s="65">
        <v>82000</v>
      </c>
    </row>
    <row r="136" spans="1:11" ht="12.75" customHeight="1">
      <c r="A136" s="10" t="s">
        <v>90</v>
      </c>
      <c r="B136" s="15" t="s">
        <v>91</v>
      </c>
      <c r="C136" s="82" t="s">
        <v>92</v>
      </c>
      <c r="D136" s="77">
        <f>238*E136/1000</f>
        <v>20682.2</v>
      </c>
      <c r="E136" s="78">
        <f t="shared" si="27"/>
        <v>86900</v>
      </c>
      <c r="F136" s="11">
        <f>238*G136/1000</f>
        <v>20325.2</v>
      </c>
      <c r="G136" s="8">
        <f t="shared" si="28"/>
        <v>85400</v>
      </c>
      <c r="H136" s="11">
        <f>238*I136/1000</f>
        <v>20087.2</v>
      </c>
      <c r="I136" s="8">
        <f t="shared" si="29"/>
        <v>84400</v>
      </c>
      <c r="J136" s="11">
        <f>238*K136/1000</f>
        <v>19730.2</v>
      </c>
      <c r="K136" s="65">
        <v>82900</v>
      </c>
    </row>
    <row r="137" spans="1:11" ht="13.5" customHeight="1">
      <c r="A137" s="71"/>
      <c r="B137" s="72"/>
      <c r="C137" s="93"/>
      <c r="D137" s="72"/>
      <c r="E137" s="72"/>
      <c r="F137" s="72"/>
      <c r="G137" s="72"/>
      <c r="H137" s="72"/>
      <c r="I137" s="72"/>
      <c r="J137" s="72"/>
      <c r="K137" s="73"/>
    </row>
    <row r="138" spans="1:11" ht="13.5" customHeight="1">
      <c r="A138" s="12" t="s">
        <v>315</v>
      </c>
      <c r="B138" s="18" t="s">
        <v>375</v>
      </c>
      <c r="C138" s="82">
        <v>75</v>
      </c>
      <c r="D138" s="13"/>
      <c r="E138" s="13"/>
      <c r="F138" s="24">
        <f>C138*G138/1000</f>
        <v>6375</v>
      </c>
      <c r="G138" s="38">
        <v>85000</v>
      </c>
      <c r="H138" s="12"/>
      <c r="I138" s="10"/>
      <c r="J138" s="10"/>
      <c r="K138" s="10"/>
    </row>
    <row r="139" spans="1:11" ht="13.5" customHeight="1">
      <c r="A139" s="74"/>
      <c r="B139" s="54"/>
      <c r="C139" s="94"/>
      <c r="D139" s="54"/>
      <c r="E139" s="54"/>
      <c r="F139" s="54"/>
      <c r="G139" s="54"/>
      <c r="H139" s="54"/>
      <c r="I139" s="54"/>
      <c r="J139" s="54"/>
      <c r="K139" s="54"/>
    </row>
    <row r="140" spans="1:11" ht="16.5" customHeight="1">
      <c r="A140" s="164" t="s">
        <v>93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</row>
    <row r="141" spans="1:11" ht="16.5" customHeight="1">
      <c r="A141" s="104" t="s">
        <v>37</v>
      </c>
      <c r="B141" s="104"/>
      <c r="C141" s="104"/>
      <c r="D141" s="104"/>
      <c r="E141" s="104"/>
      <c r="F141" s="104"/>
      <c r="G141" s="104"/>
      <c r="H141" s="104" t="s">
        <v>38</v>
      </c>
      <c r="I141" s="104"/>
      <c r="J141" s="104"/>
      <c r="K141" s="104"/>
    </row>
    <row r="142" spans="1:11" ht="12.75" customHeight="1">
      <c r="A142" s="12" t="s">
        <v>267</v>
      </c>
      <c r="B142" s="125" t="s">
        <v>94</v>
      </c>
      <c r="C142" s="82">
        <v>40</v>
      </c>
      <c r="D142" s="169"/>
      <c r="E142" s="170"/>
      <c r="F142" s="24">
        <f>C142*G142/1000</f>
        <v>2000</v>
      </c>
      <c r="G142" s="8">
        <v>50000</v>
      </c>
      <c r="H142" s="134" t="s">
        <v>5</v>
      </c>
      <c r="I142" s="140"/>
      <c r="J142" s="135"/>
      <c r="K142" s="8">
        <f>G142*1.2</f>
        <v>60000</v>
      </c>
    </row>
    <row r="143" spans="1:11" ht="12.75" customHeight="1">
      <c r="A143" s="12" t="s">
        <v>298</v>
      </c>
      <c r="B143" s="167"/>
      <c r="C143" s="82">
        <v>65</v>
      </c>
      <c r="D143" s="171"/>
      <c r="E143" s="172"/>
      <c r="F143" s="24">
        <f>C143*G143/1000</f>
        <v>3250</v>
      </c>
      <c r="G143" s="8">
        <v>50000</v>
      </c>
      <c r="H143" s="136"/>
      <c r="I143" s="141"/>
      <c r="J143" s="137"/>
      <c r="K143" s="8">
        <f>G143*1.2</f>
        <v>60000</v>
      </c>
    </row>
    <row r="144" spans="1:11" ht="12.75" customHeight="1">
      <c r="A144" s="12" t="s">
        <v>241</v>
      </c>
      <c r="B144" s="167"/>
      <c r="C144" s="82">
        <v>80</v>
      </c>
      <c r="D144" s="171"/>
      <c r="E144" s="172"/>
      <c r="F144" s="24">
        <f>C144*G144/1000</f>
        <v>4000</v>
      </c>
      <c r="G144" s="8">
        <v>50000</v>
      </c>
      <c r="H144" s="136"/>
      <c r="I144" s="141"/>
      <c r="J144" s="137"/>
      <c r="K144" s="8">
        <f>G144*1.2</f>
        <v>60000</v>
      </c>
    </row>
    <row r="145" spans="1:11" ht="12.75" customHeight="1">
      <c r="A145" s="12" t="s">
        <v>328</v>
      </c>
      <c r="B145" s="167"/>
      <c r="C145" s="82"/>
      <c r="D145" s="171"/>
      <c r="E145" s="172"/>
      <c r="F145" s="24"/>
      <c r="G145" s="8">
        <v>55000</v>
      </c>
      <c r="H145" s="136"/>
      <c r="I145" s="141"/>
      <c r="J145" s="137"/>
      <c r="K145" s="8">
        <f>G145*1.2</f>
        <v>66000</v>
      </c>
    </row>
    <row r="146" spans="1:11" ht="12.75" customHeight="1">
      <c r="A146" s="12" t="s">
        <v>329</v>
      </c>
      <c r="B146" s="126"/>
      <c r="C146" s="82"/>
      <c r="D146" s="173"/>
      <c r="E146" s="174"/>
      <c r="F146" s="24"/>
      <c r="G146" s="8">
        <v>60000</v>
      </c>
      <c r="H146" s="138"/>
      <c r="I146" s="142"/>
      <c r="J146" s="139"/>
      <c r="K146" s="8">
        <f>G146*1.2</f>
        <v>72000</v>
      </c>
    </row>
    <row r="147" spans="1:11" ht="13.5" customHeight="1">
      <c r="A147" s="25"/>
      <c r="B147" s="25"/>
      <c r="C147" s="95"/>
      <c r="D147" s="25"/>
      <c r="E147" s="25"/>
      <c r="F147" s="25"/>
      <c r="G147" s="25"/>
      <c r="H147" s="25"/>
      <c r="I147" s="25"/>
      <c r="J147" s="25"/>
      <c r="K147" s="25"/>
    </row>
    <row r="148" spans="1:11" ht="16.5" customHeight="1">
      <c r="A148" s="114" t="s">
        <v>6</v>
      </c>
      <c r="B148" s="119" t="s">
        <v>7</v>
      </c>
      <c r="C148" s="120" t="s">
        <v>8</v>
      </c>
      <c r="D148" s="115" t="s">
        <v>337</v>
      </c>
      <c r="E148" s="115"/>
      <c r="F148" s="115" t="s">
        <v>9</v>
      </c>
      <c r="G148" s="115"/>
      <c r="H148" s="115" t="s">
        <v>10</v>
      </c>
      <c r="I148" s="115"/>
      <c r="J148" s="115" t="s">
        <v>338</v>
      </c>
      <c r="K148" s="115"/>
    </row>
    <row r="149" spans="1:11" ht="16.5" customHeight="1">
      <c r="A149" s="114"/>
      <c r="B149" s="119"/>
      <c r="C149" s="119"/>
      <c r="D149" s="9" t="s">
        <v>11</v>
      </c>
      <c r="E149" s="9" t="s">
        <v>12</v>
      </c>
      <c r="F149" s="9" t="s">
        <v>11</v>
      </c>
      <c r="G149" s="9" t="s">
        <v>12</v>
      </c>
      <c r="H149" s="9" t="s">
        <v>11</v>
      </c>
      <c r="I149" s="9" t="s">
        <v>12</v>
      </c>
      <c r="J149" s="9" t="s">
        <v>11</v>
      </c>
      <c r="K149" s="9" t="s">
        <v>12</v>
      </c>
    </row>
    <row r="150" spans="1:11" ht="16.5" customHeight="1">
      <c r="A150" s="149" t="s">
        <v>95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</row>
    <row r="151" spans="1:11" ht="12.75" customHeight="1">
      <c r="A151" s="10" t="s">
        <v>96</v>
      </c>
      <c r="B151" s="15" t="s">
        <v>15</v>
      </c>
      <c r="C151" s="96">
        <v>1.33</v>
      </c>
      <c r="D151" s="77">
        <f>C151*E151/1000</f>
        <v>106.4</v>
      </c>
      <c r="E151" s="78">
        <f>K151+4000</f>
        <v>80000</v>
      </c>
      <c r="F151" s="11">
        <f>C151*G151/1000</f>
        <v>104.405</v>
      </c>
      <c r="G151" s="8">
        <f>K151+2500</f>
        <v>78500</v>
      </c>
      <c r="H151" s="11">
        <f>C151*I151/1000</f>
        <v>103.075</v>
      </c>
      <c r="I151" s="8">
        <f>K151+1500</f>
        <v>77500</v>
      </c>
      <c r="J151" s="11">
        <f>C151*K151/1000</f>
        <v>101.08</v>
      </c>
      <c r="K151" s="65">
        <v>76000</v>
      </c>
    </row>
    <row r="152" spans="1:11" ht="12.75" customHeight="1">
      <c r="A152" s="12" t="s">
        <v>340</v>
      </c>
      <c r="B152" s="15" t="s">
        <v>15</v>
      </c>
      <c r="C152" s="96">
        <v>1.68</v>
      </c>
      <c r="D152" s="77">
        <f>C152*E152/1000</f>
        <v>133.56</v>
      </c>
      <c r="E152" s="78">
        <f>K152+4000</f>
        <v>79500</v>
      </c>
      <c r="F152" s="11">
        <f>C152*G152/1000</f>
        <v>131.04</v>
      </c>
      <c r="G152" s="8">
        <f>K152+2500</f>
        <v>78000</v>
      </c>
      <c r="H152" s="11">
        <f>C152*I152/1000</f>
        <v>129.36</v>
      </c>
      <c r="I152" s="8">
        <f>K152+1500</f>
        <v>77000</v>
      </c>
      <c r="J152" s="11">
        <f>C152*K152/1000</f>
        <v>126.84</v>
      </c>
      <c r="K152" s="65">
        <v>75500</v>
      </c>
    </row>
    <row r="153" spans="1:11" ht="12.75" customHeight="1">
      <c r="A153" s="12" t="s">
        <v>376</v>
      </c>
      <c r="B153" s="15" t="s">
        <v>15</v>
      </c>
      <c r="C153" s="82">
        <v>2.4</v>
      </c>
      <c r="D153" s="77">
        <f>C153*E153/1000</f>
        <v>186</v>
      </c>
      <c r="E153" s="78">
        <f>K153+4000</f>
        <v>77500</v>
      </c>
      <c r="F153" s="11">
        <f>C153*G153/1000</f>
        <v>182.4</v>
      </c>
      <c r="G153" s="8">
        <f>K153+2500</f>
        <v>76000</v>
      </c>
      <c r="H153" s="11">
        <f>C153*I153/1000</f>
        <v>180</v>
      </c>
      <c r="I153" s="8">
        <f>K153+1500</f>
        <v>75000</v>
      </c>
      <c r="J153" s="11">
        <f>C153*K153/1000</f>
        <v>176.4</v>
      </c>
      <c r="K153" s="65">
        <v>73500</v>
      </c>
    </row>
    <row r="154" spans="1:11" ht="12.75" customHeight="1">
      <c r="A154" s="10" t="s">
        <v>97</v>
      </c>
      <c r="B154" s="15" t="s">
        <v>15</v>
      </c>
      <c r="C154" s="82">
        <v>3.1</v>
      </c>
      <c r="D154" s="77">
        <f>C154*E154/1000</f>
        <v>237.15</v>
      </c>
      <c r="E154" s="78">
        <f>K154+4000</f>
        <v>76500</v>
      </c>
      <c r="F154" s="11">
        <f>C154*G154/1000</f>
        <v>232.5</v>
      </c>
      <c r="G154" s="8">
        <f>K154+2500</f>
        <v>75000</v>
      </c>
      <c r="H154" s="11">
        <f>C154*I154/1000</f>
        <v>229.4</v>
      </c>
      <c r="I154" s="8">
        <f>K154+1500</f>
        <v>74000</v>
      </c>
      <c r="J154" s="11">
        <f>C154*K154/1000</f>
        <v>224.75</v>
      </c>
      <c r="K154" s="65">
        <v>72500</v>
      </c>
    </row>
    <row r="155" spans="1:11" ht="12.75" customHeight="1">
      <c r="A155" s="10" t="s">
        <v>98</v>
      </c>
      <c r="B155" s="18" t="s">
        <v>15</v>
      </c>
      <c r="C155" s="82">
        <v>3.9</v>
      </c>
      <c r="D155" s="77">
        <f>C155*E155/1000</f>
        <v>298.35</v>
      </c>
      <c r="E155" s="78">
        <f>K155+4000</f>
        <v>76500</v>
      </c>
      <c r="F155" s="11">
        <f>C155*G155/1000</f>
        <v>292.5</v>
      </c>
      <c r="G155" s="8">
        <f>K155+2500</f>
        <v>75000</v>
      </c>
      <c r="H155" s="11">
        <f>C155*I155/1000</f>
        <v>288.6</v>
      </c>
      <c r="I155" s="8">
        <f>K155+1500</f>
        <v>74000</v>
      </c>
      <c r="J155" s="11">
        <f>C155*K155/1000</f>
        <v>282.75</v>
      </c>
      <c r="K155" s="65">
        <v>72500</v>
      </c>
    </row>
    <row r="156" spans="1:11" ht="16.5" customHeight="1">
      <c r="A156" s="149" t="s">
        <v>230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</row>
    <row r="157" spans="1:11" ht="12.75" customHeight="1">
      <c r="A157" s="10" t="s">
        <v>99</v>
      </c>
      <c r="B157" s="15" t="s">
        <v>18</v>
      </c>
      <c r="C157" s="82">
        <v>4</v>
      </c>
      <c r="D157" s="77">
        <f>C157*E157/1000</f>
        <v>306</v>
      </c>
      <c r="E157" s="78">
        <f>K157+4000</f>
        <v>76500</v>
      </c>
      <c r="F157" s="11">
        <f aca="true" t="shared" si="34" ref="F157:F165">C157*G157/1000</f>
        <v>300</v>
      </c>
      <c r="G157" s="8">
        <f>K157+2500</f>
        <v>75000</v>
      </c>
      <c r="H157" s="11">
        <f aca="true" t="shared" si="35" ref="H157:H165">C157*I157/1000</f>
        <v>296</v>
      </c>
      <c r="I157" s="8">
        <f>K157+1500</f>
        <v>74000</v>
      </c>
      <c r="J157" s="11">
        <f aca="true" t="shared" si="36" ref="J157:J165">C157*K157/1000</f>
        <v>290</v>
      </c>
      <c r="K157" s="8">
        <v>72500</v>
      </c>
    </row>
    <row r="158" spans="1:11" ht="12.75" customHeight="1">
      <c r="A158" s="10" t="s">
        <v>100</v>
      </c>
      <c r="B158" s="15" t="s">
        <v>18</v>
      </c>
      <c r="C158" s="82">
        <v>4.67</v>
      </c>
      <c r="D158" s="77">
        <f aca="true" t="shared" si="37" ref="D158:D165">C158*E158/1000</f>
        <v>357.255</v>
      </c>
      <c r="E158" s="78">
        <f aca="true" t="shared" si="38" ref="E158:E165">K158+4000</f>
        <v>76500</v>
      </c>
      <c r="F158" s="11">
        <f t="shared" si="34"/>
        <v>350.25</v>
      </c>
      <c r="G158" s="8">
        <f aca="true" t="shared" si="39" ref="G158:G165">K158+2500</f>
        <v>75000</v>
      </c>
      <c r="H158" s="11">
        <f t="shared" si="35"/>
        <v>345.58</v>
      </c>
      <c r="I158" s="8">
        <f aca="true" t="shared" si="40" ref="I158:I165">K158+1500</f>
        <v>74000</v>
      </c>
      <c r="J158" s="11">
        <f t="shared" si="36"/>
        <v>338.575</v>
      </c>
      <c r="K158" s="8">
        <v>72500</v>
      </c>
    </row>
    <row r="159" spans="1:11" ht="12.75" customHeight="1">
      <c r="A159" s="10" t="s">
        <v>101</v>
      </c>
      <c r="B159" s="15" t="s">
        <v>18</v>
      </c>
      <c r="C159" s="82">
        <v>6.3</v>
      </c>
      <c r="D159" s="77">
        <f t="shared" si="37"/>
        <v>481.95</v>
      </c>
      <c r="E159" s="78">
        <f t="shared" si="38"/>
        <v>76500</v>
      </c>
      <c r="F159" s="11">
        <f t="shared" si="34"/>
        <v>472.5</v>
      </c>
      <c r="G159" s="8">
        <f t="shared" si="39"/>
        <v>75000</v>
      </c>
      <c r="H159" s="11">
        <f t="shared" si="35"/>
        <v>466.2</v>
      </c>
      <c r="I159" s="8">
        <f t="shared" si="40"/>
        <v>74000</v>
      </c>
      <c r="J159" s="11">
        <f t="shared" si="36"/>
        <v>456.75</v>
      </c>
      <c r="K159" s="8">
        <v>72500</v>
      </c>
    </row>
    <row r="160" spans="1:11" ht="12.75" customHeight="1">
      <c r="A160" s="10" t="s">
        <v>102</v>
      </c>
      <c r="B160" s="15" t="s">
        <v>18</v>
      </c>
      <c r="C160" s="82">
        <v>7.4</v>
      </c>
      <c r="D160" s="77">
        <f t="shared" si="37"/>
        <v>566.1</v>
      </c>
      <c r="E160" s="78">
        <f t="shared" si="38"/>
        <v>76500</v>
      </c>
      <c r="F160" s="11">
        <f t="shared" si="34"/>
        <v>555</v>
      </c>
      <c r="G160" s="8">
        <f t="shared" si="39"/>
        <v>75000</v>
      </c>
      <c r="H160" s="11">
        <f t="shared" si="35"/>
        <v>547.6</v>
      </c>
      <c r="I160" s="8">
        <f t="shared" si="40"/>
        <v>74000</v>
      </c>
      <c r="J160" s="11">
        <f t="shared" si="36"/>
        <v>536.5</v>
      </c>
      <c r="K160" s="8">
        <v>72500</v>
      </c>
    </row>
    <row r="161" spans="1:11" ht="12.75" customHeight="1">
      <c r="A161" s="10" t="s">
        <v>103</v>
      </c>
      <c r="B161" s="15" t="s">
        <v>18</v>
      </c>
      <c r="C161" s="82">
        <v>8.55</v>
      </c>
      <c r="D161" s="77">
        <f t="shared" si="37"/>
        <v>654.075</v>
      </c>
      <c r="E161" s="78">
        <f t="shared" si="38"/>
        <v>76500</v>
      </c>
      <c r="F161" s="11">
        <f t="shared" si="34"/>
        <v>641.25</v>
      </c>
      <c r="G161" s="8">
        <f t="shared" si="39"/>
        <v>75000</v>
      </c>
      <c r="H161" s="11">
        <f t="shared" si="35"/>
        <v>632.7</v>
      </c>
      <c r="I161" s="8">
        <f t="shared" si="40"/>
        <v>74000</v>
      </c>
      <c r="J161" s="11">
        <f t="shared" si="36"/>
        <v>619.875</v>
      </c>
      <c r="K161" s="8">
        <v>72500</v>
      </c>
    </row>
    <row r="162" spans="1:11" ht="12.75" customHeight="1">
      <c r="A162" s="12" t="s">
        <v>372</v>
      </c>
      <c r="B162" s="15" t="s">
        <v>18</v>
      </c>
      <c r="C162" s="82">
        <v>10.3</v>
      </c>
      <c r="D162" s="77">
        <f t="shared" si="37"/>
        <v>787.95</v>
      </c>
      <c r="E162" s="78">
        <f t="shared" si="38"/>
        <v>76500</v>
      </c>
      <c r="F162" s="11">
        <f t="shared" si="34"/>
        <v>772.5</v>
      </c>
      <c r="G162" s="8">
        <f t="shared" si="39"/>
        <v>75000</v>
      </c>
      <c r="H162" s="11">
        <f t="shared" si="35"/>
        <v>762.2</v>
      </c>
      <c r="I162" s="8">
        <f t="shared" si="40"/>
        <v>74000</v>
      </c>
      <c r="J162" s="11">
        <f t="shared" si="36"/>
        <v>746.75</v>
      </c>
      <c r="K162" s="8">
        <v>72500</v>
      </c>
    </row>
    <row r="163" spans="1:11" ht="12.75" customHeight="1">
      <c r="A163" s="12" t="s">
        <v>284</v>
      </c>
      <c r="B163" s="18" t="s">
        <v>18</v>
      </c>
      <c r="C163" s="82">
        <v>14.26</v>
      </c>
      <c r="D163" s="77">
        <f t="shared" si="37"/>
        <v>1090.89</v>
      </c>
      <c r="E163" s="78">
        <f t="shared" si="38"/>
        <v>76500</v>
      </c>
      <c r="F163" s="11">
        <f t="shared" si="34"/>
        <v>1069.5</v>
      </c>
      <c r="G163" s="8">
        <f t="shared" si="39"/>
        <v>75000</v>
      </c>
      <c r="H163" s="11">
        <f t="shared" si="35"/>
        <v>1055.24</v>
      </c>
      <c r="I163" s="8">
        <f t="shared" si="40"/>
        <v>74000</v>
      </c>
      <c r="J163" s="11">
        <f t="shared" si="36"/>
        <v>1033.85</v>
      </c>
      <c r="K163" s="8">
        <v>72500</v>
      </c>
    </row>
    <row r="164" spans="1:11" ht="12.75" customHeight="1">
      <c r="A164" s="12" t="s">
        <v>231</v>
      </c>
      <c r="B164" s="18" t="s">
        <v>18</v>
      </c>
      <c r="C164" s="82">
        <v>17.15</v>
      </c>
      <c r="D164" s="77">
        <f t="shared" si="37"/>
        <v>1311.975</v>
      </c>
      <c r="E164" s="78">
        <f t="shared" si="38"/>
        <v>76500</v>
      </c>
      <c r="F164" s="11">
        <f t="shared" si="34"/>
        <v>1286.25</v>
      </c>
      <c r="G164" s="8">
        <f t="shared" si="39"/>
        <v>75000</v>
      </c>
      <c r="H164" s="11">
        <f t="shared" si="35"/>
        <v>1269.1</v>
      </c>
      <c r="I164" s="8">
        <f t="shared" si="40"/>
        <v>74000</v>
      </c>
      <c r="J164" s="11">
        <f t="shared" si="36"/>
        <v>1243.375</v>
      </c>
      <c r="K164" s="8">
        <v>72500</v>
      </c>
    </row>
    <row r="165" spans="1:11" ht="12.75" customHeight="1">
      <c r="A165" s="20" t="s">
        <v>204</v>
      </c>
      <c r="B165" s="60" t="s">
        <v>18</v>
      </c>
      <c r="C165" s="89">
        <v>31.7</v>
      </c>
      <c r="D165" s="77">
        <f t="shared" si="37"/>
        <v>2488.45</v>
      </c>
      <c r="E165" s="78">
        <f t="shared" si="38"/>
        <v>78500</v>
      </c>
      <c r="F165" s="11">
        <f t="shared" si="34"/>
        <v>2440.9</v>
      </c>
      <c r="G165" s="8">
        <f t="shared" si="39"/>
        <v>77000</v>
      </c>
      <c r="H165" s="11">
        <f t="shared" si="35"/>
        <v>2409.2</v>
      </c>
      <c r="I165" s="8">
        <f t="shared" si="40"/>
        <v>76000</v>
      </c>
      <c r="J165" s="11">
        <f t="shared" si="36"/>
        <v>2361.65</v>
      </c>
      <c r="K165" s="8">
        <v>74500</v>
      </c>
    </row>
    <row r="166" spans="1:11" ht="12.75" customHeight="1">
      <c r="A166" s="49"/>
      <c r="B166" s="47"/>
      <c r="C166" s="90"/>
      <c r="D166" s="51"/>
      <c r="E166" s="51"/>
      <c r="F166" s="52"/>
      <c r="G166" s="53"/>
      <c r="H166" s="52"/>
      <c r="I166" s="53"/>
      <c r="J166" s="52"/>
      <c r="K166" s="53"/>
    </row>
    <row r="167" spans="1:11" ht="16.5" customHeight="1">
      <c r="A167" s="143" t="s">
        <v>208</v>
      </c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</row>
    <row r="168" spans="1:11" ht="12.75" customHeight="1">
      <c r="A168" s="10" t="s">
        <v>104</v>
      </c>
      <c r="B168" s="15" t="s">
        <v>15</v>
      </c>
      <c r="C168" s="82">
        <v>0.66</v>
      </c>
      <c r="D168" s="77">
        <f>C168*E168/1000</f>
        <v>60.06</v>
      </c>
      <c r="E168" s="78">
        <f>K168+5000</f>
        <v>91000</v>
      </c>
      <c r="F168" s="11">
        <f aca="true" t="shared" si="41" ref="F168:F199">C168*G168/1000</f>
        <v>58.74</v>
      </c>
      <c r="G168" s="8">
        <f>K168+3000</f>
        <v>89000</v>
      </c>
      <c r="H168" s="11">
        <f aca="true" t="shared" si="42" ref="H168:H185">C168*I168/1000</f>
        <v>57.75</v>
      </c>
      <c r="I168" s="8">
        <f>K168+1500</f>
        <v>87500</v>
      </c>
      <c r="J168" s="11">
        <f aca="true" t="shared" si="43" ref="J168:J185">C168*K168/1000</f>
        <v>56.76</v>
      </c>
      <c r="K168" s="65">
        <v>86000</v>
      </c>
    </row>
    <row r="169" spans="1:11" ht="12.75" customHeight="1">
      <c r="A169" s="10" t="s">
        <v>105</v>
      </c>
      <c r="B169" s="15" t="s">
        <v>15</v>
      </c>
      <c r="C169" s="82">
        <v>0.87</v>
      </c>
      <c r="D169" s="77">
        <f aca="true" t="shared" si="44" ref="D169:D201">C169*E169/1000</f>
        <v>77.865</v>
      </c>
      <c r="E169" s="78">
        <f aca="true" t="shared" si="45" ref="E169:E201">K169+5000</f>
        <v>89500</v>
      </c>
      <c r="F169" s="11">
        <f t="shared" si="41"/>
        <v>76.125</v>
      </c>
      <c r="G169" s="8">
        <f aca="true" t="shared" si="46" ref="G169:G201">K169+3000</f>
        <v>87500</v>
      </c>
      <c r="H169" s="11">
        <f t="shared" si="42"/>
        <v>74.82</v>
      </c>
      <c r="I169" s="8">
        <f aca="true" t="shared" si="47" ref="I169:I201">K169+1500</f>
        <v>86000</v>
      </c>
      <c r="J169" s="11">
        <f t="shared" si="43"/>
        <v>73.515</v>
      </c>
      <c r="K169" s="65">
        <v>84500</v>
      </c>
    </row>
    <row r="170" spans="1:11" ht="12.75" customHeight="1">
      <c r="A170" s="10" t="s">
        <v>106</v>
      </c>
      <c r="B170" s="15" t="s">
        <v>15</v>
      </c>
      <c r="C170" s="82">
        <v>1.11</v>
      </c>
      <c r="D170" s="77">
        <f t="shared" si="44"/>
        <v>92.68500000000002</v>
      </c>
      <c r="E170" s="78">
        <f t="shared" si="45"/>
        <v>83500</v>
      </c>
      <c r="F170" s="11">
        <f t="shared" si="41"/>
        <v>90.46500000000002</v>
      </c>
      <c r="G170" s="8">
        <f t="shared" si="46"/>
        <v>81500</v>
      </c>
      <c r="H170" s="11">
        <f t="shared" si="42"/>
        <v>88.80000000000001</v>
      </c>
      <c r="I170" s="8">
        <f t="shared" si="47"/>
        <v>80000</v>
      </c>
      <c r="J170" s="11">
        <f t="shared" si="43"/>
        <v>87.13500000000002</v>
      </c>
      <c r="K170" s="65">
        <v>78500</v>
      </c>
    </row>
    <row r="171" spans="1:11" ht="12.75" customHeight="1">
      <c r="A171" s="12" t="s">
        <v>330</v>
      </c>
      <c r="B171" s="15" t="s">
        <v>15</v>
      </c>
      <c r="C171" s="82">
        <v>1.15</v>
      </c>
      <c r="D171" s="77">
        <f t="shared" si="44"/>
        <v>102.92499999999998</v>
      </c>
      <c r="E171" s="78">
        <f t="shared" si="45"/>
        <v>89500</v>
      </c>
      <c r="F171" s="11">
        <f>C171*G171/1000</f>
        <v>100.62499999999999</v>
      </c>
      <c r="G171" s="8">
        <f t="shared" si="46"/>
        <v>87500</v>
      </c>
      <c r="H171" s="11">
        <f>C171*I171/1000</f>
        <v>98.89999999999999</v>
      </c>
      <c r="I171" s="8">
        <f t="shared" si="47"/>
        <v>86000</v>
      </c>
      <c r="J171" s="11">
        <f>C171*K171/1000</f>
        <v>97.17499999999998</v>
      </c>
      <c r="K171" s="65">
        <v>84500</v>
      </c>
    </row>
    <row r="172" spans="1:11" ht="12.75" customHeight="1">
      <c r="A172" s="12" t="s">
        <v>345</v>
      </c>
      <c r="B172" s="15" t="s">
        <v>15</v>
      </c>
      <c r="C172" s="82">
        <v>1.45</v>
      </c>
      <c r="D172" s="77">
        <f t="shared" si="44"/>
        <v>121.075</v>
      </c>
      <c r="E172" s="78">
        <f t="shared" si="45"/>
        <v>83500</v>
      </c>
      <c r="F172" s="11">
        <f t="shared" si="41"/>
        <v>118.175</v>
      </c>
      <c r="G172" s="8">
        <f t="shared" si="46"/>
        <v>81500</v>
      </c>
      <c r="H172" s="11">
        <f t="shared" si="42"/>
        <v>116</v>
      </c>
      <c r="I172" s="8">
        <f t="shared" si="47"/>
        <v>80000</v>
      </c>
      <c r="J172" s="11">
        <f t="shared" si="43"/>
        <v>113.825</v>
      </c>
      <c r="K172" s="65">
        <v>78500</v>
      </c>
    </row>
    <row r="173" spans="1:11" ht="12.75" customHeight="1">
      <c r="A173" s="12" t="s">
        <v>291</v>
      </c>
      <c r="B173" s="18" t="s">
        <v>15</v>
      </c>
      <c r="C173" s="82">
        <v>1.36</v>
      </c>
      <c r="D173" s="77">
        <f t="shared" si="44"/>
        <v>121.72000000000001</v>
      </c>
      <c r="E173" s="78">
        <f t="shared" si="45"/>
        <v>89500</v>
      </c>
      <c r="F173" s="11">
        <f t="shared" si="41"/>
        <v>119.00000000000001</v>
      </c>
      <c r="G173" s="8">
        <f t="shared" si="46"/>
        <v>87500</v>
      </c>
      <c r="H173" s="11">
        <f t="shared" si="42"/>
        <v>116.96000000000001</v>
      </c>
      <c r="I173" s="8">
        <f t="shared" si="47"/>
        <v>86000</v>
      </c>
      <c r="J173" s="11">
        <f t="shared" si="43"/>
        <v>114.92000000000002</v>
      </c>
      <c r="K173" s="65">
        <v>84500</v>
      </c>
    </row>
    <row r="174" spans="1:11" ht="12.75" customHeight="1">
      <c r="A174" s="10" t="s">
        <v>107</v>
      </c>
      <c r="B174" s="15" t="s">
        <v>15</v>
      </c>
      <c r="C174" s="82">
        <v>1.76</v>
      </c>
      <c r="D174" s="77">
        <f t="shared" si="44"/>
        <v>146.96</v>
      </c>
      <c r="E174" s="78">
        <f t="shared" si="45"/>
        <v>83500</v>
      </c>
      <c r="F174" s="11">
        <f t="shared" si="41"/>
        <v>143.44</v>
      </c>
      <c r="G174" s="8">
        <f t="shared" si="46"/>
        <v>81500</v>
      </c>
      <c r="H174" s="11">
        <f t="shared" si="42"/>
        <v>140.8</v>
      </c>
      <c r="I174" s="8">
        <f t="shared" si="47"/>
        <v>80000</v>
      </c>
      <c r="J174" s="11">
        <f t="shared" si="43"/>
        <v>138.16</v>
      </c>
      <c r="K174" s="65">
        <v>78500</v>
      </c>
    </row>
    <row r="175" spans="1:11" ht="12.75" customHeight="1">
      <c r="A175" s="10" t="s">
        <v>108</v>
      </c>
      <c r="B175" s="15" t="s">
        <v>15</v>
      </c>
      <c r="C175" s="82">
        <v>1.36</v>
      </c>
      <c r="D175" s="77">
        <f t="shared" si="44"/>
        <v>121.72000000000001</v>
      </c>
      <c r="E175" s="78">
        <f t="shared" si="45"/>
        <v>89500</v>
      </c>
      <c r="F175" s="11">
        <f t="shared" si="41"/>
        <v>119.00000000000001</v>
      </c>
      <c r="G175" s="8">
        <f t="shared" si="46"/>
        <v>87500</v>
      </c>
      <c r="H175" s="11">
        <f t="shared" si="42"/>
        <v>116.96000000000001</v>
      </c>
      <c r="I175" s="8">
        <f t="shared" si="47"/>
        <v>86000</v>
      </c>
      <c r="J175" s="11">
        <f t="shared" si="43"/>
        <v>114.92000000000002</v>
      </c>
      <c r="K175" s="65">
        <v>84500</v>
      </c>
    </row>
    <row r="176" spans="1:11" ht="12.75" customHeight="1">
      <c r="A176" s="10" t="s">
        <v>109</v>
      </c>
      <c r="B176" s="15" t="s">
        <v>15</v>
      </c>
      <c r="C176" s="82">
        <v>1.76</v>
      </c>
      <c r="D176" s="77">
        <f t="shared" si="44"/>
        <v>146.96</v>
      </c>
      <c r="E176" s="78">
        <f t="shared" si="45"/>
        <v>83500</v>
      </c>
      <c r="F176" s="11">
        <f t="shared" si="41"/>
        <v>143.44</v>
      </c>
      <c r="G176" s="8">
        <f t="shared" si="46"/>
        <v>81500</v>
      </c>
      <c r="H176" s="11">
        <f t="shared" si="42"/>
        <v>140.8</v>
      </c>
      <c r="I176" s="8">
        <f t="shared" si="47"/>
        <v>80000</v>
      </c>
      <c r="J176" s="11">
        <f t="shared" si="43"/>
        <v>138.16</v>
      </c>
      <c r="K176" s="65">
        <v>78500</v>
      </c>
    </row>
    <row r="177" spans="1:11" ht="12.75" customHeight="1">
      <c r="A177" s="12" t="s">
        <v>344</v>
      </c>
      <c r="B177" s="15" t="s">
        <v>15</v>
      </c>
      <c r="C177" s="82">
        <v>2.5</v>
      </c>
      <c r="D177" s="77"/>
      <c r="E177" s="78"/>
      <c r="F177" s="11"/>
      <c r="G177" s="8"/>
      <c r="H177" s="11"/>
      <c r="I177" s="8"/>
      <c r="J177" s="11"/>
      <c r="K177" s="65"/>
    </row>
    <row r="178" spans="1:11" ht="12.75" customHeight="1">
      <c r="A178" s="12" t="s">
        <v>314</v>
      </c>
      <c r="B178" s="18" t="s">
        <v>15</v>
      </c>
      <c r="C178" s="82">
        <v>1.5</v>
      </c>
      <c r="D178" s="77">
        <f t="shared" si="44"/>
        <v>134.25</v>
      </c>
      <c r="E178" s="78">
        <f t="shared" si="45"/>
        <v>89500</v>
      </c>
      <c r="F178" s="11">
        <f t="shared" si="41"/>
        <v>131.25</v>
      </c>
      <c r="G178" s="8">
        <f t="shared" si="46"/>
        <v>87500</v>
      </c>
      <c r="H178" s="11">
        <f t="shared" si="42"/>
        <v>129</v>
      </c>
      <c r="I178" s="8">
        <f t="shared" si="47"/>
        <v>86000</v>
      </c>
      <c r="J178" s="11">
        <f t="shared" si="43"/>
        <v>126.75</v>
      </c>
      <c r="K178" s="65">
        <v>84500</v>
      </c>
    </row>
    <row r="179" spans="1:11" ht="12.75" customHeight="1">
      <c r="A179" s="12" t="s">
        <v>269</v>
      </c>
      <c r="B179" s="15" t="s">
        <v>15</v>
      </c>
      <c r="C179" s="82">
        <v>1.83</v>
      </c>
      <c r="D179" s="77">
        <f t="shared" si="44"/>
        <v>163.785</v>
      </c>
      <c r="E179" s="78">
        <f t="shared" si="45"/>
        <v>89500</v>
      </c>
      <c r="F179" s="11">
        <f>C179*G179/1000</f>
        <v>160.125</v>
      </c>
      <c r="G179" s="8">
        <f t="shared" si="46"/>
        <v>87500</v>
      </c>
      <c r="H179" s="11">
        <f>C179*I179/1000</f>
        <v>157.38</v>
      </c>
      <c r="I179" s="8">
        <f t="shared" si="47"/>
        <v>86000</v>
      </c>
      <c r="J179" s="11">
        <f>C179*K179/1000</f>
        <v>154.635</v>
      </c>
      <c r="K179" s="65">
        <v>84500</v>
      </c>
    </row>
    <row r="180" spans="1:11" ht="12.75" customHeight="1">
      <c r="A180" s="10" t="s">
        <v>110</v>
      </c>
      <c r="B180" s="15" t="s">
        <v>15</v>
      </c>
      <c r="C180" s="82">
        <v>2.4</v>
      </c>
      <c r="D180" s="77">
        <f t="shared" si="44"/>
        <v>200.4</v>
      </c>
      <c r="E180" s="78">
        <f t="shared" si="45"/>
        <v>83500</v>
      </c>
      <c r="F180" s="11">
        <f t="shared" si="41"/>
        <v>195.6</v>
      </c>
      <c r="G180" s="8">
        <f t="shared" si="46"/>
        <v>81500</v>
      </c>
      <c r="H180" s="11">
        <f t="shared" si="42"/>
        <v>192</v>
      </c>
      <c r="I180" s="8">
        <f t="shared" si="47"/>
        <v>80000</v>
      </c>
      <c r="J180" s="11">
        <f t="shared" si="43"/>
        <v>188.4</v>
      </c>
      <c r="K180" s="65">
        <v>78500</v>
      </c>
    </row>
    <row r="181" spans="1:11" ht="12.75" customHeight="1">
      <c r="A181" s="16" t="s">
        <v>111</v>
      </c>
      <c r="B181" s="15" t="s">
        <v>15</v>
      </c>
      <c r="C181" s="82">
        <v>3.45</v>
      </c>
      <c r="D181" s="77">
        <f t="shared" si="44"/>
        <v>270.825</v>
      </c>
      <c r="E181" s="78">
        <f t="shared" si="45"/>
        <v>78500</v>
      </c>
      <c r="F181" s="11">
        <f t="shared" si="41"/>
        <v>263.925</v>
      </c>
      <c r="G181" s="8">
        <f t="shared" si="46"/>
        <v>76500</v>
      </c>
      <c r="H181" s="11">
        <f t="shared" si="42"/>
        <v>258.75</v>
      </c>
      <c r="I181" s="8">
        <f t="shared" si="47"/>
        <v>75000</v>
      </c>
      <c r="J181" s="11">
        <f t="shared" si="43"/>
        <v>253.575</v>
      </c>
      <c r="K181" s="65">
        <v>73500</v>
      </c>
    </row>
    <row r="182" spans="1:11" ht="12.75" customHeight="1">
      <c r="A182" s="79" t="s">
        <v>358</v>
      </c>
      <c r="B182" s="15" t="s">
        <v>15</v>
      </c>
      <c r="C182" s="82">
        <v>1.75</v>
      </c>
      <c r="D182" s="77">
        <f>C182*E182/1000</f>
        <v>156.625</v>
      </c>
      <c r="E182" s="78">
        <f t="shared" si="45"/>
        <v>89500</v>
      </c>
      <c r="F182" s="11">
        <f>C182*G182/1000</f>
        <v>153.125</v>
      </c>
      <c r="G182" s="8">
        <f t="shared" si="46"/>
        <v>87500</v>
      </c>
      <c r="H182" s="11">
        <f>C182*I182/1000</f>
        <v>150.5</v>
      </c>
      <c r="I182" s="8">
        <f t="shared" si="47"/>
        <v>86000</v>
      </c>
      <c r="J182" s="11">
        <f>C182*K182/1000</f>
        <v>147.875</v>
      </c>
      <c r="K182" s="65">
        <v>84500</v>
      </c>
    </row>
    <row r="183" spans="1:11" ht="12.75" customHeight="1">
      <c r="A183" s="10" t="s">
        <v>112</v>
      </c>
      <c r="B183" s="15" t="s">
        <v>15</v>
      </c>
      <c r="C183" s="82">
        <v>2.25</v>
      </c>
      <c r="D183" s="77">
        <f t="shared" si="44"/>
        <v>187.875</v>
      </c>
      <c r="E183" s="78">
        <f t="shared" si="45"/>
        <v>83500</v>
      </c>
      <c r="F183" s="11">
        <f t="shared" si="41"/>
        <v>183.375</v>
      </c>
      <c r="G183" s="8">
        <f t="shared" si="46"/>
        <v>81500</v>
      </c>
      <c r="H183" s="11">
        <f t="shared" si="42"/>
        <v>180</v>
      </c>
      <c r="I183" s="8">
        <f t="shared" si="47"/>
        <v>80000</v>
      </c>
      <c r="J183" s="11">
        <f t="shared" si="43"/>
        <v>176.625</v>
      </c>
      <c r="K183" s="65">
        <v>78500</v>
      </c>
    </row>
    <row r="184" spans="1:11" ht="12.75" customHeight="1">
      <c r="A184" s="10" t="s">
        <v>113</v>
      </c>
      <c r="B184" s="15" t="s">
        <v>15</v>
      </c>
      <c r="C184" s="82">
        <v>3.05</v>
      </c>
      <c r="D184" s="77">
        <f t="shared" si="44"/>
        <v>254.67499999999998</v>
      </c>
      <c r="E184" s="78">
        <f t="shared" si="45"/>
        <v>83500</v>
      </c>
      <c r="F184" s="11">
        <f t="shared" si="41"/>
        <v>248.575</v>
      </c>
      <c r="G184" s="8">
        <f t="shared" si="46"/>
        <v>81500</v>
      </c>
      <c r="H184" s="11">
        <f t="shared" si="42"/>
        <v>244</v>
      </c>
      <c r="I184" s="8">
        <f t="shared" si="47"/>
        <v>80000</v>
      </c>
      <c r="J184" s="11">
        <f t="shared" si="43"/>
        <v>239.425</v>
      </c>
      <c r="K184" s="65">
        <v>78500</v>
      </c>
    </row>
    <row r="185" spans="1:11" ht="12.75" customHeight="1">
      <c r="A185" s="10" t="s">
        <v>114</v>
      </c>
      <c r="B185" s="15" t="s">
        <v>15</v>
      </c>
      <c r="C185" s="82">
        <v>4.34</v>
      </c>
      <c r="D185" s="77">
        <f t="shared" si="44"/>
        <v>340.69</v>
      </c>
      <c r="E185" s="78">
        <f t="shared" si="45"/>
        <v>78500</v>
      </c>
      <c r="F185" s="11">
        <f t="shared" si="41"/>
        <v>332.01</v>
      </c>
      <c r="G185" s="8">
        <f t="shared" si="46"/>
        <v>76500</v>
      </c>
      <c r="H185" s="11">
        <f t="shared" si="42"/>
        <v>325.5</v>
      </c>
      <c r="I185" s="8">
        <f t="shared" si="47"/>
        <v>75000</v>
      </c>
      <c r="J185" s="11">
        <f t="shared" si="43"/>
        <v>318.99</v>
      </c>
      <c r="K185" s="65">
        <v>73500</v>
      </c>
    </row>
    <row r="186" spans="1:11" ht="12.75" customHeight="1">
      <c r="A186" s="10" t="s">
        <v>115</v>
      </c>
      <c r="B186" s="15" t="s">
        <v>15</v>
      </c>
      <c r="C186" s="82">
        <v>2.75</v>
      </c>
      <c r="D186" s="77"/>
      <c r="E186" s="78"/>
      <c r="F186" s="11"/>
      <c r="G186" s="8"/>
      <c r="H186" s="11"/>
      <c r="I186" s="8"/>
      <c r="J186" s="11"/>
      <c r="K186" s="65"/>
    </row>
    <row r="187" spans="1:11" ht="12.75" customHeight="1">
      <c r="A187" s="10" t="s">
        <v>116</v>
      </c>
      <c r="B187" s="15" t="s">
        <v>15</v>
      </c>
      <c r="C187" s="82">
        <v>3.95</v>
      </c>
      <c r="D187" s="77">
        <f t="shared" si="44"/>
        <v>310.075</v>
      </c>
      <c r="E187" s="78">
        <f t="shared" si="45"/>
        <v>78500</v>
      </c>
      <c r="F187" s="11">
        <f t="shared" si="41"/>
        <v>302.175</v>
      </c>
      <c r="G187" s="8">
        <f t="shared" si="46"/>
        <v>76500</v>
      </c>
      <c r="H187" s="11">
        <f aca="true" t="shared" si="48" ref="H187:H199">C187*I187/1000</f>
        <v>296.25</v>
      </c>
      <c r="I187" s="8">
        <f t="shared" si="47"/>
        <v>75000</v>
      </c>
      <c r="J187" s="11">
        <f aca="true" t="shared" si="49" ref="J187:J199">C187*K187/1000</f>
        <v>290.325</v>
      </c>
      <c r="K187" s="65">
        <v>73500</v>
      </c>
    </row>
    <row r="188" spans="1:11" ht="12.75" customHeight="1">
      <c r="A188" s="10" t="s">
        <v>117</v>
      </c>
      <c r="B188" s="15" t="s">
        <v>15</v>
      </c>
      <c r="C188" s="82">
        <v>3.06</v>
      </c>
      <c r="D188" s="77">
        <f t="shared" si="44"/>
        <v>255.51</v>
      </c>
      <c r="E188" s="78">
        <f t="shared" si="45"/>
        <v>83500</v>
      </c>
      <c r="F188" s="11">
        <f t="shared" si="41"/>
        <v>249.39</v>
      </c>
      <c r="G188" s="8">
        <f t="shared" si="46"/>
        <v>81500</v>
      </c>
      <c r="H188" s="11">
        <f t="shared" si="48"/>
        <v>244.8</v>
      </c>
      <c r="I188" s="8">
        <f t="shared" si="47"/>
        <v>80000</v>
      </c>
      <c r="J188" s="11">
        <f t="shared" si="49"/>
        <v>240.21</v>
      </c>
      <c r="K188" s="65">
        <v>78500</v>
      </c>
    </row>
    <row r="189" spans="1:11" ht="12.75" customHeight="1">
      <c r="A189" s="10" t="s">
        <v>118</v>
      </c>
      <c r="B189" s="15" t="s">
        <v>15</v>
      </c>
      <c r="C189" s="82">
        <v>4.4</v>
      </c>
      <c r="D189" s="77">
        <f t="shared" si="44"/>
        <v>345.4</v>
      </c>
      <c r="E189" s="78">
        <f t="shared" si="45"/>
        <v>78500</v>
      </c>
      <c r="F189" s="11">
        <f t="shared" si="41"/>
        <v>336.6</v>
      </c>
      <c r="G189" s="8">
        <f t="shared" si="46"/>
        <v>76500</v>
      </c>
      <c r="H189" s="11">
        <f t="shared" si="48"/>
        <v>330</v>
      </c>
      <c r="I189" s="8">
        <f t="shared" si="47"/>
        <v>75000</v>
      </c>
      <c r="J189" s="11">
        <f t="shared" si="49"/>
        <v>323.4</v>
      </c>
      <c r="K189" s="65">
        <v>73500</v>
      </c>
    </row>
    <row r="190" spans="1:11" ht="12.75" customHeight="1">
      <c r="A190" s="10" t="s">
        <v>119</v>
      </c>
      <c r="B190" s="15" t="s">
        <v>15</v>
      </c>
      <c r="C190" s="82">
        <v>3.82</v>
      </c>
      <c r="D190" s="77">
        <f t="shared" si="44"/>
        <v>318.97</v>
      </c>
      <c r="E190" s="78">
        <f t="shared" si="45"/>
        <v>83500</v>
      </c>
      <c r="F190" s="11">
        <f t="shared" si="41"/>
        <v>311.33</v>
      </c>
      <c r="G190" s="8">
        <f t="shared" si="46"/>
        <v>81500</v>
      </c>
      <c r="H190" s="11">
        <f t="shared" si="48"/>
        <v>305.6</v>
      </c>
      <c r="I190" s="8">
        <f t="shared" si="47"/>
        <v>80000</v>
      </c>
      <c r="J190" s="11">
        <f t="shared" si="49"/>
        <v>299.87</v>
      </c>
      <c r="K190" s="65">
        <v>78500</v>
      </c>
    </row>
    <row r="191" spans="1:11" ht="12.75" customHeight="1">
      <c r="A191" s="10" t="s">
        <v>120</v>
      </c>
      <c r="B191" s="18" t="s">
        <v>18</v>
      </c>
      <c r="C191" s="82">
        <v>5.38</v>
      </c>
      <c r="D191" s="77">
        <f t="shared" si="44"/>
        <v>422.33</v>
      </c>
      <c r="E191" s="78">
        <f t="shared" si="45"/>
        <v>78500</v>
      </c>
      <c r="F191" s="11">
        <f t="shared" si="41"/>
        <v>411.57</v>
      </c>
      <c r="G191" s="8">
        <f t="shared" si="46"/>
        <v>76500</v>
      </c>
      <c r="H191" s="11">
        <f t="shared" si="48"/>
        <v>403.5</v>
      </c>
      <c r="I191" s="8">
        <f t="shared" si="47"/>
        <v>75000</v>
      </c>
      <c r="J191" s="11">
        <f t="shared" si="49"/>
        <v>395.43</v>
      </c>
      <c r="K191" s="65">
        <v>73500</v>
      </c>
    </row>
    <row r="192" spans="1:11" ht="12.75" customHeight="1">
      <c r="A192" s="12" t="s">
        <v>348</v>
      </c>
      <c r="B192" s="18"/>
      <c r="C192" s="82">
        <v>3.7</v>
      </c>
      <c r="D192" s="77">
        <f t="shared" si="44"/>
        <v>0</v>
      </c>
      <c r="E192" s="78"/>
      <c r="F192" s="11">
        <f t="shared" si="41"/>
        <v>0</v>
      </c>
      <c r="G192" s="8"/>
      <c r="H192" s="11">
        <f t="shared" si="48"/>
        <v>0</v>
      </c>
      <c r="I192" s="8"/>
      <c r="J192" s="11">
        <f t="shared" si="49"/>
        <v>0</v>
      </c>
      <c r="K192" s="65"/>
    </row>
    <row r="193" spans="1:11" ht="12.75" customHeight="1">
      <c r="A193" s="10" t="s">
        <v>121</v>
      </c>
      <c r="B193" s="18" t="s">
        <v>18</v>
      </c>
      <c r="C193" s="82">
        <v>5.35</v>
      </c>
      <c r="D193" s="77">
        <f t="shared" si="44"/>
        <v>419.975</v>
      </c>
      <c r="E193" s="78">
        <f t="shared" si="45"/>
        <v>78500</v>
      </c>
      <c r="F193" s="11">
        <f t="shared" si="41"/>
        <v>409.275</v>
      </c>
      <c r="G193" s="8">
        <f t="shared" si="46"/>
        <v>76500</v>
      </c>
      <c r="H193" s="11">
        <f t="shared" si="48"/>
        <v>401.25</v>
      </c>
      <c r="I193" s="8">
        <f t="shared" si="47"/>
        <v>75000</v>
      </c>
      <c r="J193" s="11">
        <f t="shared" si="49"/>
        <v>393.225</v>
      </c>
      <c r="K193" s="65">
        <v>73500</v>
      </c>
    </row>
    <row r="194" spans="1:11" ht="12.75" customHeight="1">
      <c r="A194" s="12" t="s">
        <v>308</v>
      </c>
      <c r="B194" s="18" t="s">
        <v>18</v>
      </c>
      <c r="C194" s="82">
        <v>6.37</v>
      </c>
      <c r="D194" s="77">
        <f t="shared" si="44"/>
        <v>500.045</v>
      </c>
      <c r="E194" s="78">
        <f t="shared" si="45"/>
        <v>78500</v>
      </c>
      <c r="F194" s="11">
        <f>C194*G194/1000</f>
        <v>487.305</v>
      </c>
      <c r="G194" s="8">
        <f t="shared" si="46"/>
        <v>76500</v>
      </c>
      <c r="H194" s="11">
        <f>C194*I194/1000</f>
        <v>477.75</v>
      </c>
      <c r="I194" s="8">
        <f t="shared" si="47"/>
        <v>75000</v>
      </c>
      <c r="J194" s="11">
        <f>C194*K194/1000</f>
        <v>468.195</v>
      </c>
      <c r="K194" s="65">
        <v>73500</v>
      </c>
    </row>
    <row r="195" spans="1:11" ht="12.75" customHeight="1">
      <c r="A195" s="10" t="s">
        <v>122</v>
      </c>
      <c r="B195" s="15" t="s">
        <v>18</v>
      </c>
      <c r="C195" s="82">
        <v>7.2</v>
      </c>
      <c r="D195" s="77">
        <f t="shared" si="44"/>
        <v>565.2</v>
      </c>
      <c r="E195" s="78">
        <f t="shared" si="45"/>
        <v>78500</v>
      </c>
      <c r="F195" s="11">
        <f t="shared" si="41"/>
        <v>550.8</v>
      </c>
      <c r="G195" s="8">
        <f t="shared" si="46"/>
        <v>76500</v>
      </c>
      <c r="H195" s="11">
        <f t="shared" si="48"/>
        <v>540</v>
      </c>
      <c r="I195" s="8">
        <f t="shared" si="47"/>
        <v>75000</v>
      </c>
      <c r="J195" s="11">
        <f t="shared" si="49"/>
        <v>529.2</v>
      </c>
      <c r="K195" s="65">
        <v>73500</v>
      </c>
    </row>
    <row r="196" spans="1:11" ht="12.75" customHeight="1">
      <c r="A196" s="10" t="s">
        <v>123</v>
      </c>
      <c r="B196" s="15" t="s">
        <v>18</v>
      </c>
      <c r="C196" s="82">
        <v>9.4</v>
      </c>
      <c r="D196" s="77">
        <f t="shared" si="44"/>
        <v>737.9</v>
      </c>
      <c r="E196" s="78">
        <f t="shared" si="45"/>
        <v>78500</v>
      </c>
      <c r="F196" s="11">
        <f t="shared" si="41"/>
        <v>719.1</v>
      </c>
      <c r="G196" s="8">
        <f t="shared" si="46"/>
        <v>76500</v>
      </c>
      <c r="H196" s="11">
        <f t="shared" si="48"/>
        <v>705</v>
      </c>
      <c r="I196" s="8">
        <f t="shared" si="47"/>
        <v>75000</v>
      </c>
      <c r="J196" s="11">
        <f t="shared" si="49"/>
        <v>690.9</v>
      </c>
      <c r="K196" s="65">
        <v>73500</v>
      </c>
    </row>
    <row r="197" spans="1:11" ht="12.75" customHeight="1">
      <c r="A197" s="12" t="s">
        <v>245</v>
      </c>
      <c r="B197" s="15" t="s">
        <v>18</v>
      </c>
      <c r="C197" s="82">
        <v>6.8</v>
      </c>
      <c r="D197" s="77">
        <f t="shared" si="44"/>
        <v>533.8</v>
      </c>
      <c r="E197" s="78">
        <f t="shared" si="45"/>
        <v>78500</v>
      </c>
      <c r="F197" s="11">
        <f t="shared" si="41"/>
        <v>520.2</v>
      </c>
      <c r="G197" s="8">
        <f t="shared" si="46"/>
        <v>76500</v>
      </c>
      <c r="H197" s="11">
        <f t="shared" si="48"/>
        <v>510</v>
      </c>
      <c r="I197" s="8">
        <f t="shared" si="47"/>
        <v>75000</v>
      </c>
      <c r="J197" s="11">
        <f t="shared" si="49"/>
        <v>499.8</v>
      </c>
      <c r="K197" s="65">
        <v>73500</v>
      </c>
    </row>
    <row r="198" spans="1:11" ht="12.75" customHeight="1">
      <c r="A198" s="10" t="s">
        <v>124</v>
      </c>
      <c r="B198" s="15" t="s">
        <v>18</v>
      </c>
      <c r="C198" s="82">
        <v>9.2</v>
      </c>
      <c r="D198" s="77">
        <f t="shared" si="44"/>
        <v>722.2</v>
      </c>
      <c r="E198" s="78">
        <f t="shared" si="45"/>
        <v>78500</v>
      </c>
      <c r="F198" s="11">
        <f t="shared" si="41"/>
        <v>703.8</v>
      </c>
      <c r="G198" s="8">
        <f t="shared" si="46"/>
        <v>76500</v>
      </c>
      <c r="H198" s="11">
        <f t="shared" si="48"/>
        <v>690</v>
      </c>
      <c r="I198" s="8">
        <f t="shared" si="47"/>
        <v>75000</v>
      </c>
      <c r="J198" s="11">
        <f t="shared" si="49"/>
        <v>676.2</v>
      </c>
      <c r="K198" s="65">
        <v>73500</v>
      </c>
    </row>
    <row r="199" spans="1:11" ht="12.75" customHeight="1">
      <c r="A199" s="10" t="s">
        <v>125</v>
      </c>
      <c r="B199" s="15" t="s">
        <v>18</v>
      </c>
      <c r="C199" s="82">
        <v>11.9</v>
      </c>
      <c r="D199" s="77">
        <f t="shared" si="44"/>
        <v>934.15</v>
      </c>
      <c r="E199" s="78">
        <f t="shared" si="45"/>
        <v>78500</v>
      </c>
      <c r="F199" s="11">
        <f t="shared" si="41"/>
        <v>910.35</v>
      </c>
      <c r="G199" s="8">
        <f t="shared" si="46"/>
        <v>76500</v>
      </c>
      <c r="H199" s="11">
        <f t="shared" si="48"/>
        <v>892.5</v>
      </c>
      <c r="I199" s="8">
        <f t="shared" si="47"/>
        <v>75000</v>
      </c>
      <c r="J199" s="11">
        <f t="shared" si="49"/>
        <v>874.65</v>
      </c>
      <c r="K199" s="65">
        <v>73500</v>
      </c>
    </row>
    <row r="200" spans="1:11" ht="12.75" customHeight="1">
      <c r="A200" s="12" t="s">
        <v>368</v>
      </c>
      <c r="B200" s="15" t="s">
        <v>18</v>
      </c>
      <c r="C200" s="82">
        <v>14.6</v>
      </c>
      <c r="D200" s="77">
        <f>C200*E200/1000</f>
        <v>1146.1</v>
      </c>
      <c r="E200" s="78">
        <f t="shared" si="45"/>
        <v>78500</v>
      </c>
      <c r="F200" s="11">
        <f>C200*G200/1000</f>
        <v>1116.9</v>
      </c>
      <c r="G200" s="8">
        <f t="shared" si="46"/>
        <v>76500</v>
      </c>
      <c r="H200" s="11">
        <f>C200*I200/1000</f>
        <v>1095</v>
      </c>
      <c r="I200" s="8">
        <f t="shared" si="47"/>
        <v>75000</v>
      </c>
      <c r="J200" s="11">
        <f>C200*K200/1000</f>
        <v>1073.1</v>
      </c>
      <c r="K200" s="65">
        <v>73500</v>
      </c>
    </row>
    <row r="201" spans="1:11" ht="12.75" customHeight="1">
      <c r="A201" s="12" t="s">
        <v>316</v>
      </c>
      <c r="B201" s="15" t="s">
        <v>18</v>
      </c>
      <c r="C201" s="82">
        <v>14.3</v>
      </c>
      <c r="D201" s="77">
        <f t="shared" si="44"/>
        <v>1122.55</v>
      </c>
      <c r="E201" s="78">
        <f t="shared" si="45"/>
        <v>78500</v>
      </c>
      <c r="F201" s="11">
        <f>C201*G201/1000</f>
        <v>1093.95</v>
      </c>
      <c r="G201" s="8">
        <f t="shared" si="46"/>
        <v>76500</v>
      </c>
      <c r="H201" s="11">
        <f>C201*I201/1000</f>
        <v>1072.5</v>
      </c>
      <c r="I201" s="8">
        <f t="shared" si="47"/>
        <v>75000</v>
      </c>
      <c r="J201" s="11">
        <f>C201*K201/1000</f>
        <v>1051.05</v>
      </c>
      <c r="K201" s="65">
        <v>73500</v>
      </c>
    </row>
    <row r="202" spans="1:11" ht="12.75" customHeight="1">
      <c r="A202" s="6"/>
      <c r="B202" s="31"/>
      <c r="C202" s="97"/>
      <c r="D202" s="32"/>
      <c r="E202" s="32"/>
      <c r="F202" s="33"/>
      <c r="G202" s="34"/>
      <c r="H202" s="33"/>
      <c r="I202" s="34"/>
      <c r="J202" s="33"/>
      <c r="K202" s="34"/>
    </row>
    <row r="203" spans="1:11" ht="12.75" customHeight="1">
      <c r="A203" s="6"/>
      <c r="B203" s="31"/>
      <c r="C203" s="97"/>
      <c r="D203" s="32"/>
      <c r="E203" s="32"/>
      <c r="F203" s="33"/>
      <c r="G203" s="34"/>
      <c r="H203" s="33"/>
      <c r="I203" s="34"/>
      <c r="J203" s="33"/>
      <c r="K203" s="34"/>
    </row>
    <row r="204" spans="1:11" ht="12.75" customHeight="1">
      <c r="A204" s="6"/>
      <c r="B204" s="31"/>
      <c r="C204" s="97"/>
      <c r="D204" s="32"/>
      <c r="E204" s="32"/>
      <c r="F204" s="33"/>
      <c r="G204" s="34"/>
      <c r="H204" s="33"/>
      <c r="I204" s="34"/>
      <c r="J204" s="33"/>
      <c r="K204" s="34"/>
    </row>
    <row r="205" spans="1:11" ht="12.75" customHeight="1">
      <c r="A205" s="6"/>
      <c r="B205" s="31"/>
      <c r="C205" s="97"/>
      <c r="D205" s="32"/>
      <c r="E205" s="32"/>
      <c r="F205" s="33"/>
      <c r="G205" s="34"/>
      <c r="H205" s="33"/>
      <c r="I205" s="34"/>
      <c r="J205" s="33"/>
      <c r="K205" s="34"/>
    </row>
    <row r="206" spans="1:11" ht="12.75" customHeight="1">
      <c r="A206" s="6"/>
      <c r="B206" s="31"/>
      <c r="C206" s="97"/>
      <c r="D206" s="32"/>
      <c r="E206" s="32"/>
      <c r="F206" s="33"/>
      <c r="G206" s="34"/>
      <c r="H206" s="33"/>
      <c r="I206" s="34"/>
      <c r="J206" s="33"/>
      <c r="K206" s="34"/>
    </row>
    <row r="207" spans="1:11" ht="12.75" customHeight="1">
      <c r="A207" s="6"/>
      <c r="B207" s="31"/>
      <c r="C207" s="97"/>
      <c r="D207" s="32"/>
      <c r="E207" s="32"/>
      <c r="F207" s="33"/>
      <c r="G207" s="34"/>
      <c r="H207" s="33"/>
      <c r="I207" s="34"/>
      <c r="J207" s="33"/>
      <c r="K207" s="34"/>
    </row>
    <row r="208" spans="1:11" ht="12.75" customHeight="1">
      <c r="A208" s="6"/>
      <c r="B208" s="31"/>
      <c r="C208" s="97"/>
      <c r="D208" s="32"/>
      <c r="E208" s="32"/>
      <c r="F208" s="33"/>
      <c r="G208" s="34"/>
      <c r="H208" s="33"/>
      <c r="I208" s="34"/>
      <c r="J208" s="33"/>
      <c r="K208" s="34"/>
    </row>
    <row r="209" spans="1:11" ht="12.75" customHeight="1">
      <c r="A209" s="19"/>
      <c r="B209" s="31"/>
      <c r="C209" s="97"/>
      <c r="D209" s="32"/>
      <c r="E209" s="32"/>
      <c r="F209" s="33"/>
      <c r="G209" s="34"/>
      <c r="H209" s="33"/>
      <c r="I209" s="34"/>
      <c r="J209" s="33"/>
      <c r="K209" s="30"/>
    </row>
    <row r="210" spans="1:11" ht="12.75" customHeight="1">
      <c r="A210" s="114" t="s">
        <v>6</v>
      </c>
      <c r="B210" s="119" t="s">
        <v>7</v>
      </c>
      <c r="C210" s="120" t="s">
        <v>8</v>
      </c>
      <c r="D210" s="145"/>
      <c r="E210" s="146"/>
      <c r="F210" s="115" t="s">
        <v>271</v>
      </c>
      <c r="G210" s="115"/>
      <c r="H210" s="115"/>
      <c r="I210" s="115"/>
      <c r="J210" s="115" t="s">
        <v>270</v>
      </c>
      <c r="K210" s="115"/>
    </row>
    <row r="211" spans="1:11" ht="12.75" customHeight="1">
      <c r="A211" s="114"/>
      <c r="B211" s="119"/>
      <c r="C211" s="119"/>
      <c r="D211" s="147"/>
      <c r="E211" s="148"/>
      <c r="F211" s="9" t="s">
        <v>11</v>
      </c>
      <c r="G211" s="9" t="s">
        <v>12</v>
      </c>
      <c r="H211" s="115"/>
      <c r="I211" s="115"/>
      <c r="J211" s="9" t="s">
        <v>11</v>
      </c>
      <c r="K211" s="9" t="s">
        <v>12</v>
      </c>
    </row>
    <row r="212" spans="1:11" ht="17.25" customHeight="1">
      <c r="A212" s="149" t="s">
        <v>127</v>
      </c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</row>
    <row r="213" spans="1:11" ht="16.5" customHeight="1">
      <c r="A213" s="104" t="s">
        <v>37</v>
      </c>
      <c r="B213" s="104"/>
      <c r="C213" s="104"/>
      <c r="D213" s="104"/>
      <c r="E213" s="104"/>
      <c r="F213" s="104"/>
      <c r="G213" s="104"/>
      <c r="H213" s="104" t="s">
        <v>38</v>
      </c>
      <c r="I213" s="104"/>
      <c r="J213" s="104"/>
      <c r="K213" s="104"/>
    </row>
    <row r="214" spans="1:11" ht="12.75" customHeight="1">
      <c r="A214" s="12" t="s">
        <v>343</v>
      </c>
      <c r="B214" s="10"/>
      <c r="C214" s="82"/>
      <c r="D214" s="169"/>
      <c r="E214" s="170"/>
      <c r="F214" s="11"/>
      <c r="G214" s="8">
        <v>50000</v>
      </c>
      <c r="H214" s="134"/>
      <c r="I214" s="135"/>
      <c r="J214" s="11"/>
      <c r="K214" s="8"/>
    </row>
    <row r="215" spans="1:11" ht="12.75" customHeight="1">
      <c r="A215" s="35" t="s">
        <v>336</v>
      </c>
      <c r="B215" s="66"/>
      <c r="C215" s="98">
        <v>3.6</v>
      </c>
      <c r="D215" s="171"/>
      <c r="E215" s="172"/>
      <c r="F215" s="36">
        <f>C215*G215/1000</f>
        <v>198</v>
      </c>
      <c r="G215" s="37">
        <v>55000</v>
      </c>
      <c r="H215" s="136"/>
      <c r="I215" s="137"/>
      <c r="J215" s="36">
        <f aca="true" t="shared" si="50" ref="J215:J228">C215*K215/1000</f>
        <v>208.8</v>
      </c>
      <c r="K215" s="37">
        <v>58000</v>
      </c>
    </row>
    <row r="216" spans="1:11" ht="12.75" customHeight="1">
      <c r="A216" s="35" t="s">
        <v>272</v>
      </c>
      <c r="B216" s="45"/>
      <c r="C216" s="98">
        <v>4.67</v>
      </c>
      <c r="D216" s="171"/>
      <c r="E216" s="172"/>
      <c r="F216" s="36">
        <f>C216*G216/1000</f>
        <v>247.51</v>
      </c>
      <c r="G216" s="37">
        <v>53000</v>
      </c>
      <c r="H216" s="136"/>
      <c r="I216" s="137"/>
      <c r="J216" s="36">
        <f t="shared" si="50"/>
        <v>261.52</v>
      </c>
      <c r="K216" s="37">
        <v>56000</v>
      </c>
    </row>
    <row r="217" spans="1:11" ht="12.75" customHeight="1">
      <c r="A217" s="41" t="s">
        <v>273</v>
      </c>
      <c r="B217" s="45" t="s">
        <v>15</v>
      </c>
      <c r="C217" s="99">
        <v>6.8</v>
      </c>
      <c r="D217" s="171"/>
      <c r="E217" s="172"/>
      <c r="F217" s="39">
        <f aca="true" t="shared" si="51" ref="F217:F228">C217*G217/1000</f>
        <v>374</v>
      </c>
      <c r="G217" s="40">
        <v>55000</v>
      </c>
      <c r="H217" s="136"/>
      <c r="I217" s="137"/>
      <c r="J217" s="39">
        <f t="shared" si="50"/>
        <v>394.4</v>
      </c>
      <c r="K217" s="37">
        <v>58000</v>
      </c>
    </row>
    <row r="218" spans="1:11" ht="12.75" customHeight="1">
      <c r="A218" s="41" t="s">
        <v>274</v>
      </c>
      <c r="B218" s="45" t="s">
        <v>15</v>
      </c>
      <c r="C218" s="99">
        <v>9.5</v>
      </c>
      <c r="D218" s="171"/>
      <c r="E218" s="172"/>
      <c r="F218" s="39">
        <f t="shared" si="51"/>
        <v>475</v>
      </c>
      <c r="G218" s="40">
        <v>50000</v>
      </c>
      <c r="H218" s="136"/>
      <c r="I218" s="137"/>
      <c r="J218" s="39">
        <f t="shared" si="50"/>
        <v>532</v>
      </c>
      <c r="K218" s="37">
        <v>56000</v>
      </c>
    </row>
    <row r="219" spans="1:11" ht="12.75" customHeight="1">
      <c r="A219" s="41" t="s">
        <v>371</v>
      </c>
      <c r="B219" s="45" t="s">
        <v>15</v>
      </c>
      <c r="C219" s="99">
        <v>10.3</v>
      </c>
      <c r="D219" s="171"/>
      <c r="E219" s="172"/>
      <c r="F219" s="39">
        <f t="shared" si="51"/>
        <v>545.9</v>
      </c>
      <c r="G219" s="40">
        <v>53000</v>
      </c>
      <c r="H219" s="136"/>
      <c r="I219" s="137"/>
      <c r="J219" s="39">
        <f t="shared" si="50"/>
        <v>576.8</v>
      </c>
      <c r="K219" s="37">
        <v>56000</v>
      </c>
    </row>
    <row r="220" spans="1:11" ht="12.75" customHeight="1">
      <c r="A220" s="41" t="s">
        <v>383</v>
      </c>
      <c r="B220" s="45" t="s">
        <v>15</v>
      </c>
      <c r="C220" s="99">
        <v>17.15</v>
      </c>
      <c r="D220" s="171"/>
      <c r="E220" s="172"/>
      <c r="F220" s="39">
        <f t="shared" si="51"/>
        <v>908.9499999999999</v>
      </c>
      <c r="G220" s="40">
        <v>53000</v>
      </c>
      <c r="H220" s="136"/>
      <c r="I220" s="137"/>
      <c r="J220" s="39">
        <f t="shared" si="50"/>
        <v>960.3999999999999</v>
      </c>
      <c r="K220" s="37">
        <v>56000</v>
      </c>
    </row>
    <row r="221" spans="1:11" ht="12.75" customHeight="1">
      <c r="A221" s="10" t="s">
        <v>128</v>
      </c>
      <c r="B221" s="10"/>
      <c r="C221" s="82">
        <v>7.3</v>
      </c>
      <c r="D221" s="171"/>
      <c r="E221" s="172"/>
      <c r="F221" s="11">
        <f t="shared" si="51"/>
        <v>365</v>
      </c>
      <c r="G221" s="8">
        <v>50000</v>
      </c>
      <c r="H221" s="136"/>
      <c r="I221" s="137"/>
      <c r="J221" s="11">
        <f t="shared" si="50"/>
        <v>438</v>
      </c>
      <c r="K221" s="8">
        <f>G221*1.2</f>
        <v>60000</v>
      </c>
    </row>
    <row r="222" spans="1:11" ht="12.75" customHeight="1">
      <c r="A222" s="10" t="s">
        <v>129</v>
      </c>
      <c r="B222" s="10"/>
      <c r="C222" s="96">
        <v>8.39</v>
      </c>
      <c r="D222" s="171"/>
      <c r="E222" s="172"/>
      <c r="F222" s="11">
        <f t="shared" si="51"/>
        <v>419.5</v>
      </c>
      <c r="G222" s="8">
        <v>50000</v>
      </c>
      <c r="H222" s="136"/>
      <c r="I222" s="137"/>
      <c r="J222" s="11">
        <f t="shared" si="50"/>
        <v>503.40000000000003</v>
      </c>
      <c r="K222" s="8">
        <f aca="true" t="shared" si="52" ref="K222:K247">G222*1.2</f>
        <v>60000</v>
      </c>
    </row>
    <row r="223" spans="1:11" ht="12.75" customHeight="1">
      <c r="A223" s="10" t="s">
        <v>130</v>
      </c>
      <c r="B223" s="10"/>
      <c r="C223" s="96">
        <v>9.67</v>
      </c>
      <c r="D223" s="171"/>
      <c r="E223" s="172"/>
      <c r="F223" s="11">
        <f t="shared" si="51"/>
        <v>483.5</v>
      </c>
      <c r="G223" s="8">
        <v>50000</v>
      </c>
      <c r="H223" s="136"/>
      <c r="I223" s="137"/>
      <c r="J223" s="11">
        <f t="shared" si="50"/>
        <v>580.2</v>
      </c>
      <c r="K223" s="8">
        <f t="shared" si="52"/>
        <v>60000</v>
      </c>
    </row>
    <row r="224" spans="1:11" ht="12.75" customHeight="1">
      <c r="A224" s="10" t="s">
        <v>131</v>
      </c>
      <c r="B224" s="10"/>
      <c r="C224" s="96">
        <v>11.49</v>
      </c>
      <c r="D224" s="171"/>
      <c r="E224" s="172"/>
      <c r="F224" s="11">
        <f t="shared" si="51"/>
        <v>574.5</v>
      </c>
      <c r="G224" s="8">
        <v>50000</v>
      </c>
      <c r="H224" s="136"/>
      <c r="I224" s="137"/>
      <c r="J224" s="11">
        <f t="shared" si="50"/>
        <v>689.4</v>
      </c>
      <c r="K224" s="8">
        <f t="shared" si="52"/>
        <v>60000</v>
      </c>
    </row>
    <row r="225" spans="1:11" ht="12.75" customHeight="1">
      <c r="A225" s="10" t="s">
        <v>132</v>
      </c>
      <c r="B225" s="10"/>
      <c r="C225" s="96">
        <v>12.15</v>
      </c>
      <c r="D225" s="171"/>
      <c r="E225" s="172"/>
      <c r="F225" s="11">
        <f t="shared" si="51"/>
        <v>607.5</v>
      </c>
      <c r="G225" s="8">
        <v>50000</v>
      </c>
      <c r="H225" s="136"/>
      <c r="I225" s="137"/>
      <c r="J225" s="11">
        <f t="shared" si="50"/>
        <v>729</v>
      </c>
      <c r="K225" s="8">
        <f t="shared" si="52"/>
        <v>60000</v>
      </c>
    </row>
    <row r="226" spans="1:11" ht="12.75" customHeight="1">
      <c r="A226" s="10" t="s">
        <v>133</v>
      </c>
      <c r="B226" s="10"/>
      <c r="C226" s="82">
        <v>14.3</v>
      </c>
      <c r="D226" s="171"/>
      <c r="E226" s="172"/>
      <c r="F226" s="11">
        <f t="shared" si="51"/>
        <v>715</v>
      </c>
      <c r="G226" s="8">
        <v>50000</v>
      </c>
      <c r="H226" s="136"/>
      <c r="I226" s="137"/>
      <c r="J226" s="11">
        <f t="shared" si="50"/>
        <v>858</v>
      </c>
      <c r="K226" s="8">
        <f t="shared" si="52"/>
        <v>60000</v>
      </c>
    </row>
    <row r="227" spans="1:11" ht="12.75" customHeight="1">
      <c r="A227" s="12" t="s">
        <v>232</v>
      </c>
      <c r="B227" s="10"/>
      <c r="C227" s="82">
        <v>17.2</v>
      </c>
      <c r="D227" s="171"/>
      <c r="E227" s="172"/>
      <c r="F227" s="11">
        <f t="shared" si="51"/>
        <v>860</v>
      </c>
      <c r="G227" s="8">
        <v>50000</v>
      </c>
      <c r="H227" s="136"/>
      <c r="I227" s="137"/>
      <c r="J227" s="11">
        <f t="shared" si="50"/>
        <v>1032</v>
      </c>
      <c r="K227" s="8">
        <f t="shared" si="52"/>
        <v>60000</v>
      </c>
    </row>
    <row r="228" spans="1:11" ht="12.75" customHeight="1">
      <c r="A228" s="12" t="s">
        <v>326</v>
      </c>
      <c r="B228" s="10"/>
      <c r="C228" s="96">
        <v>23.8</v>
      </c>
      <c r="D228" s="171"/>
      <c r="E228" s="172"/>
      <c r="F228" s="11">
        <f t="shared" si="51"/>
        <v>1190</v>
      </c>
      <c r="G228" s="8">
        <v>50000</v>
      </c>
      <c r="H228" s="136"/>
      <c r="I228" s="137"/>
      <c r="J228" s="11">
        <f t="shared" si="50"/>
        <v>1428</v>
      </c>
      <c r="K228" s="8">
        <f t="shared" si="52"/>
        <v>60000</v>
      </c>
    </row>
    <row r="229" spans="1:11" ht="12.75" customHeight="1">
      <c r="A229" s="12" t="s">
        <v>211</v>
      </c>
      <c r="B229" s="10"/>
      <c r="C229" s="82">
        <v>36.6</v>
      </c>
      <c r="D229" s="171"/>
      <c r="E229" s="172"/>
      <c r="F229" s="11">
        <f aca="true" t="shared" si="53" ref="F229:F245">C229*G229/1000</f>
        <v>1830</v>
      </c>
      <c r="G229" s="8">
        <v>50000</v>
      </c>
      <c r="H229" s="136"/>
      <c r="I229" s="137"/>
      <c r="J229" s="11">
        <f aca="true" t="shared" si="54" ref="J229:J236">C229*K229/1000</f>
        <v>2196</v>
      </c>
      <c r="K229" s="8">
        <f t="shared" si="52"/>
        <v>60000</v>
      </c>
    </row>
    <row r="230" spans="1:11" ht="12.75" customHeight="1">
      <c r="A230" s="12" t="s">
        <v>286</v>
      </c>
      <c r="B230" s="10"/>
      <c r="C230" s="82">
        <v>30</v>
      </c>
      <c r="D230" s="171"/>
      <c r="E230" s="172"/>
      <c r="F230" s="11">
        <f>C230*G230/1000</f>
        <v>1500</v>
      </c>
      <c r="G230" s="8">
        <v>50000</v>
      </c>
      <c r="H230" s="136"/>
      <c r="I230" s="137"/>
      <c r="J230" s="11">
        <f t="shared" si="54"/>
        <v>1800</v>
      </c>
      <c r="K230" s="8">
        <f t="shared" si="52"/>
        <v>60000</v>
      </c>
    </row>
    <row r="231" spans="1:11" ht="12.75" customHeight="1">
      <c r="A231" s="10" t="s">
        <v>134</v>
      </c>
      <c r="B231" s="10"/>
      <c r="C231" s="82">
        <v>45.95</v>
      </c>
      <c r="D231" s="171"/>
      <c r="E231" s="172"/>
      <c r="F231" s="11">
        <f t="shared" si="53"/>
        <v>2297.5</v>
      </c>
      <c r="G231" s="8">
        <v>50000</v>
      </c>
      <c r="H231" s="136"/>
      <c r="I231" s="137"/>
      <c r="J231" s="11">
        <f t="shared" si="54"/>
        <v>2757</v>
      </c>
      <c r="K231" s="8">
        <f t="shared" si="52"/>
        <v>60000</v>
      </c>
    </row>
    <row r="232" spans="1:11" ht="12.75" customHeight="1">
      <c r="A232" s="12" t="s">
        <v>242</v>
      </c>
      <c r="B232" s="10"/>
      <c r="C232" s="82">
        <v>58.9</v>
      </c>
      <c r="D232" s="171"/>
      <c r="E232" s="172"/>
      <c r="F232" s="11">
        <f>C232*G232/1000</f>
        <v>2945</v>
      </c>
      <c r="G232" s="8">
        <v>50000</v>
      </c>
      <c r="H232" s="136"/>
      <c r="I232" s="137"/>
      <c r="J232" s="11">
        <f t="shared" si="54"/>
        <v>3534</v>
      </c>
      <c r="K232" s="8">
        <f t="shared" si="52"/>
        <v>60000</v>
      </c>
    </row>
    <row r="233" spans="1:11" ht="12.75" customHeight="1">
      <c r="A233" s="12" t="s">
        <v>370</v>
      </c>
      <c r="B233" s="10"/>
      <c r="C233" s="82">
        <v>30</v>
      </c>
      <c r="D233" s="171"/>
      <c r="E233" s="172"/>
      <c r="F233" s="11">
        <f>C233*G233/1000</f>
        <v>1500</v>
      </c>
      <c r="G233" s="8">
        <v>50000</v>
      </c>
      <c r="H233" s="136"/>
      <c r="I233" s="137"/>
      <c r="J233" s="11">
        <f t="shared" si="54"/>
        <v>1800</v>
      </c>
      <c r="K233" s="8">
        <f t="shared" si="52"/>
        <v>60000</v>
      </c>
    </row>
    <row r="234" spans="1:11" ht="12.75" customHeight="1">
      <c r="A234" s="10" t="s">
        <v>135</v>
      </c>
      <c r="B234" s="10"/>
      <c r="C234" s="82">
        <v>35.6</v>
      </c>
      <c r="D234" s="171"/>
      <c r="E234" s="172"/>
      <c r="F234" s="11">
        <f t="shared" si="53"/>
        <v>1780</v>
      </c>
      <c r="G234" s="8">
        <v>50000</v>
      </c>
      <c r="H234" s="136"/>
      <c r="I234" s="137"/>
      <c r="J234" s="11">
        <f t="shared" si="54"/>
        <v>2136</v>
      </c>
      <c r="K234" s="8">
        <f t="shared" si="52"/>
        <v>60000</v>
      </c>
    </row>
    <row r="235" spans="1:11" ht="12.75" customHeight="1">
      <c r="A235" s="12" t="s">
        <v>229</v>
      </c>
      <c r="B235" s="10"/>
      <c r="C235" s="82">
        <v>47.2</v>
      </c>
      <c r="D235" s="171"/>
      <c r="E235" s="172"/>
      <c r="F235" s="11">
        <f t="shared" si="53"/>
        <v>2360</v>
      </c>
      <c r="G235" s="8">
        <v>50000</v>
      </c>
      <c r="H235" s="136"/>
      <c r="I235" s="137"/>
      <c r="J235" s="11">
        <f t="shared" si="54"/>
        <v>2832</v>
      </c>
      <c r="K235" s="8">
        <f t="shared" si="52"/>
        <v>60000</v>
      </c>
    </row>
    <row r="236" spans="1:11" ht="12.75" customHeight="1">
      <c r="A236" s="12" t="s">
        <v>246</v>
      </c>
      <c r="B236" s="10"/>
      <c r="C236" s="82">
        <v>62.55</v>
      </c>
      <c r="D236" s="171"/>
      <c r="E236" s="172"/>
      <c r="F236" s="11">
        <f t="shared" si="53"/>
        <v>3127.5</v>
      </c>
      <c r="G236" s="8">
        <v>50000</v>
      </c>
      <c r="H236" s="136"/>
      <c r="I236" s="137"/>
      <c r="J236" s="11">
        <f t="shared" si="54"/>
        <v>3753</v>
      </c>
      <c r="K236" s="8">
        <f t="shared" si="52"/>
        <v>60000</v>
      </c>
    </row>
    <row r="237" spans="1:11" ht="12.75" customHeight="1">
      <c r="A237" s="12" t="s">
        <v>293</v>
      </c>
      <c r="B237" s="10"/>
      <c r="C237" s="82">
        <v>99.3</v>
      </c>
      <c r="D237" s="171"/>
      <c r="E237" s="172"/>
      <c r="F237" s="11">
        <f t="shared" si="53"/>
        <v>4965</v>
      </c>
      <c r="G237" s="8">
        <v>50000</v>
      </c>
      <c r="H237" s="136"/>
      <c r="I237" s="137"/>
      <c r="J237" s="11">
        <f aca="true" t="shared" si="55" ref="J237:J245">C237*K237/1000</f>
        <v>5958</v>
      </c>
      <c r="K237" s="8">
        <f t="shared" si="52"/>
        <v>60000</v>
      </c>
    </row>
    <row r="238" spans="1:11" ht="12.75" customHeight="1">
      <c r="A238" s="12" t="s">
        <v>244</v>
      </c>
      <c r="B238" s="10"/>
      <c r="C238" s="82">
        <v>48.9</v>
      </c>
      <c r="D238" s="171"/>
      <c r="E238" s="172"/>
      <c r="F238" s="11">
        <f t="shared" si="53"/>
        <v>2445</v>
      </c>
      <c r="G238" s="8">
        <v>50000</v>
      </c>
      <c r="H238" s="136"/>
      <c r="I238" s="137"/>
      <c r="J238" s="11">
        <f t="shared" si="55"/>
        <v>2934</v>
      </c>
      <c r="K238" s="8">
        <f t="shared" si="52"/>
        <v>60000</v>
      </c>
    </row>
    <row r="239" spans="1:11" ht="12.75" customHeight="1">
      <c r="A239" s="12" t="s">
        <v>299</v>
      </c>
      <c r="B239" s="10"/>
      <c r="C239" s="82">
        <v>82.5</v>
      </c>
      <c r="D239" s="171"/>
      <c r="E239" s="172"/>
      <c r="F239" s="11">
        <f t="shared" si="53"/>
        <v>4125</v>
      </c>
      <c r="G239" s="8">
        <v>50000</v>
      </c>
      <c r="H239" s="136"/>
      <c r="I239" s="137"/>
      <c r="J239" s="11">
        <f t="shared" si="55"/>
        <v>4950</v>
      </c>
      <c r="K239" s="8">
        <f t="shared" si="52"/>
        <v>60000</v>
      </c>
    </row>
    <row r="240" spans="1:11" ht="12.75" customHeight="1">
      <c r="A240" s="12" t="s">
        <v>206</v>
      </c>
      <c r="B240" s="10"/>
      <c r="C240" s="82">
        <v>77.6</v>
      </c>
      <c r="D240" s="171"/>
      <c r="E240" s="172"/>
      <c r="F240" s="11">
        <f t="shared" si="53"/>
        <v>3879.9999999999995</v>
      </c>
      <c r="G240" s="8">
        <v>50000</v>
      </c>
      <c r="H240" s="136"/>
      <c r="I240" s="137"/>
      <c r="J240" s="11">
        <f t="shared" si="55"/>
        <v>4656</v>
      </c>
      <c r="K240" s="8">
        <f t="shared" si="52"/>
        <v>60000</v>
      </c>
    </row>
    <row r="241" spans="1:11" ht="12.75" customHeight="1">
      <c r="A241" s="12" t="s">
        <v>207</v>
      </c>
      <c r="B241" s="10"/>
      <c r="C241" s="82">
        <v>90.3</v>
      </c>
      <c r="D241" s="171"/>
      <c r="E241" s="172"/>
      <c r="F241" s="11">
        <f t="shared" si="53"/>
        <v>4515</v>
      </c>
      <c r="G241" s="8">
        <v>50000</v>
      </c>
      <c r="H241" s="136"/>
      <c r="I241" s="137"/>
      <c r="J241" s="11">
        <f t="shared" si="55"/>
        <v>5418</v>
      </c>
      <c r="K241" s="8">
        <f t="shared" si="52"/>
        <v>60000</v>
      </c>
    </row>
    <row r="242" spans="1:11" ht="12.75" customHeight="1">
      <c r="A242" s="10" t="s">
        <v>136</v>
      </c>
      <c r="B242" s="10"/>
      <c r="C242" s="82">
        <v>103</v>
      </c>
      <c r="D242" s="171"/>
      <c r="E242" s="172"/>
      <c r="F242" s="11">
        <f t="shared" si="53"/>
        <v>5150</v>
      </c>
      <c r="G242" s="8">
        <v>50000</v>
      </c>
      <c r="H242" s="136"/>
      <c r="I242" s="137"/>
      <c r="J242" s="11">
        <f t="shared" si="55"/>
        <v>6180</v>
      </c>
      <c r="K242" s="8">
        <f t="shared" si="52"/>
        <v>60000</v>
      </c>
    </row>
    <row r="243" spans="1:11" ht="12.75" customHeight="1">
      <c r="A243" s="12" t="s">
        <v>234</v>
      </c>
      <c r="B243" s="10"/>
      <c r="C243" s="82">
        <v>122.8</v>
      </c>
      <c r="D243" s="171"/>
      <c r="E243" s="172"/>
      <c r="F243" s="11">
        <f t="shared" si="53"/>
        <v>6140</v>
      </c>
      <c r="G243" s="8">
        <v>50000</v>
      </c>
      <c r="H243" s="136"/>
      <c r="I243" s="137"/>
      <c r="J243" s="11">
        <f t="shared" si="55"/>
        <v>7368</v>
      </c>
      <c r="K243" s="8">
        <f t="shared" si="52"/>
        <v>60000</v>
      </c>
    </row>
    <row r="244" spans="1:11" ht="12.75" customHeight="1">
      <c r="A244" s="12" t="s">
        <v>233</v>
      </c>
      <c r="B244" s="10"/>
      <c r="C244" s="82">
        <v>140.5</v>
      </c>
      <c r="D244" s="171"/>
      <c r="E244" s="172"/>
      <c r="F244" s="11">
        <f t="shared" si="53"/>
        <v>7025</v>
      </c>
      <c r="G244" s="8">
        <v>50000</v>
      </c>
      <c r="H244" s="136"/>
      <c r="I244" s="137"/>
      <c r="J244" s="11">
        <f t="shared" si="55"/>
        <v>8430</v>
      </c>
      <c r="K244" s="8">
        <f t="shared" si="52"/>
        <v>60000</v>
      </c>
    </row>
    <row r="245" spans="1:11" ht="12.75" customHeight="1">
      <c r="A245" s="12" t="s">
        <v>327</v>
      </c>
      <c r="B245" s="10"/>
      <c r="C245" s="82">
        <v>180</v>
      </c>
      <c r="D245" s="171"/>
      <c r="E245" s="172"/>
      <c r="F245" s="11">
        <f t="shared" si="53"/>
        <v>9000</v>
      </c>
      <c r="G245" s="8">
        <v>50000</v>
      </c>
      <c r="H245" s="136"/>
      <c r="I245" s="137"/>
      <c r="J245" s="11">
        <f t="shared" si="55"/>
        <v>10800</v>
      </c>
      <c r="K245" s="8">
        <f t="shared" si="52"/>
        <v>60000</v>
      </c>
    </row>
    <row r="246" spans="1:11" ht="12.75" customHeight="1">
      <c r="A246" s="12" t="s">
        <v>243</v>
      </c>
      <c r="B246" s="10"/>
      <c r="C246" s="82">
        <v>274</v>
      </c>
      <c r="D246" s="171"/>
      <c r="E246" s="172"/>
      <c r="F246" s="11">
        <f>C246*G246/1000</f>
        <v>16440</v>
      </c>
      <c r="G246" s="8">
        <v>60000</v>
      </c>
      <c r="H246" s="136"/>
      <c r="I246" s="137"/>
      <c r="J246" s="11">
        <f>C246*K246/1000</f>
        <v>19728</v>
      </c>
      <c r="K246" s="8">
        <f t="shared" si="52"/>
        <v>72000</v>
      </c>
    </row>
    <row r="247" spans="1:11" ht="12.75" customHeight="1">
      <c r="A247" s="20" t="s">
        <v>248</v>
      </c>
      <c r="B247" s="21"/>
      <c r="C247" s="89">
        <v>355.1</v>
      </c>
      <c r="D247" s="173"/>
      <c r="E247" s="174"/>
      <c r="F247" s="22">
        <f>C247*G247/1000</f>
        <v>21306</v>
      </c>
      <c r="G247" s="23">
        <v>60000</v>
      </c>
      <c r="H247" s="138"/>
      <c r="I247" s="139"/>
      <c r="J247" s="22">
        <f>C247*K247/1000</f>
        <v>25567.2</v>
      </c>
      <c r="K247" s="8">
        <f t="shared" si="52"/>
        <v>72000</v>
      </c>
    </row>
    <row r="248" spans="1:11" ht="12.75" customHeight="1">
      <c r="A248" s="49"/>
      <c r="B248" s="50"/>
      <c r="C248" s="90"/>
      <c r="D248" s="51"/>
      <c r="E248" s="51"/>
      <c r="F248" s="52"/>
      <c r="G248" s="53"/>
      <c r="H248" s="46"/>
      <c r="I248" s="46"/>
      <c r="J248" s="52"/>
      <c r="K248" s="53"/>
    </row>
    <row r="249" spans="1:11" ht="16.5" customHeight="1">
      <c r="A249" s="143" t="s">
        <v>137</v>
      </c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</row>
    <row r="250" spans="1:11" ht="12.75">
      <c r="A250" s="12" t="s">
        <v>378</v>
      </c>
      <c r="B250" s="18" t="s">
        <v>15</v>
      </c>
      <c r="C250" s="17" t="s">
        <v>379</v>
      </c>
      <c r="D250" s="175"/>
      <c r="E250" s="176"/>
      <c r="F250" s="17">
        <f>4.5*G250/1000</f>
        <v>360</v>
      </c>
      <c r="G250" s="8">
        <v>80000</v>
      </c>
      <c r="H250" s="130"/>
      <c r="I250" s="131"/>
      <c r="J250" s="131"/>
      <c r="K250" s="131"/>
    </row>
    <row r="251" spans="1:11" ht="12.75">
      <c r="A251" s="12" t="s">
        <v>377</v>
      </c>
      <c r="B251" s="18" t="s">
        <v>15</v>
      </c>
      <c r="C251" s="17" t="s">
        <v>380</v>
      </c>
      <c r="D251" s="177"/>
      <c r="E251" s="178"/>
      <c r="F251" s="17">
        <f>5*G251/1000</f>
        <v>400</v>
      </c>
      <c r="G251" s="8">
        <v>80000</v>
      </c>
      <c r="H251" s="130"/>
      <c r="I251" s="131"/>
      <c r="J251" s="131"/>
      <c r="K251" s="131"/>
    </row>
    <row r="252" spans="1:11" ht="12.75">
      <c r="A252" s="10" t="s">
        <v>138</v>
      </c>
      <c r="B252" s="15" t="s">
        <v>15</v>
      </c>
      <c r="C252" s="17" t="s">
        <v>381</v>
      </c>
      <c r="D252" s="177"/>
      <c r="E252" s="178"/>
      <c r="F252" s="17">
        <f>8*G252/1000</f>
        <v>640</v>
      </c>
      <c r="G252" s="8">
        <v>80000</v>
      </c>
      <c r="H252" s="130"/>
      <c r="I252" s="131"/>
      <c r="J252" s="131"/>
      <c r="K252" s="131"/>
    </row>
    <row r="253" spans="1:11" ht="12.75">
      <c r="A253" s="12" t="s">
        <v>294</v>
      </c>
      <c r="B253" s="15" t="s">
        <v>15</v>
      </c>
      <c r="C253" s="17" t="s">
        <v>382</v>
      </c>
      <c r="D253" s="179"/>
      <c r="E253" s="180"/>
      <c r="F253" s="17">
        <f>12*G253/1000</f>
        <v>960</v>
      </c>
      <c r="G253" s="8">
        <v>80000</v>
      </c>
      <c r="H253" s="132"/>
      <c r="I253" s="133"/>
      <c r="J253" s="133"/>
      <c r="K253" s="133"/>
    </row>
    <row r="254" spans="1:11" ht="12.7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1:11" ht="15" customHeight="1">
      <c r="A255" s="114" t="s">
        <v>6</v>
      </c>
      <c r="B255" s="119" t="s">
        <v>7</v>
      </c>
      <c r="C255" s="120" t="s">
        <v>8</v>
      </c>
      <c r="D255" s="115" t="s">
        <v>337</v>
      </c>
      <c r="E255" s="115"/>
      <c r="F255" s="115" t="s">
        <v>9</v>
      </c>
      <c r="G255" s="115"/>
      <c r="H255" s="115" t="s">
        <v>10</v>
      </c>
      <c r="I255" s="115"/>
      <c r="J255" s="115" t="s">
        <v>338</v>
      </c>
      <c r="K255" s="115"/>
    </row>
    <row r="256" spans="1:11" ht="21" customHeight="1">
      <c r="A256" s="114"/>
      <c r="B256" s="119"/>
      <c r="C256" s="119"/>
      <c r="D256" s="9" t="s">
        <v>11</v>
      </c>
      <c r="E256" s="9" t="s">
        <v>12</v>
      </c>
      <c r="F256" s="9" t="s">
        <v>11</v>
      </c>
      <c r="G256" s="9" t="s">
        <v>12</v>
      </c>
      <c r="H256" s="9" t="s">
        <v>11</v>
      </c>
      <c r="I256" s="9" t="s">
        <v>12</v>
      </c>
      <c r="J256" s="9" t="s">
        <v>11</v>
      </c>
      <c r="K256" s="9" t="s">
        <v>12</v>
      </c>
    </row>
    <row r="257" spans="1:11" ht="16.5" customHeight="1">
      <c r="A257" s="149" t="s">
        <v>139</v>
      </c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</row>
    <row r="258" spans="1:11" ht="12.75">
      <c r="A258" s="12" t="s">
        <v>140</v>
      </c>
      <c r="B258" s="15" t="s">
        <v>15</v>
      </c>
      <c r="C258" s="100">
        <v>1.55</v>
      </c>
      <c r="D258" s="77">
        <f>C258*E258/1000</f>
        <v>136.4</v>
      </c>
      <c r="E258" s="78">
        <f>K258+3500</f>
        <v>88000</v>
      </c>
      <c r="F258" s="11">
        <f>C258*G258/1000</f>
        <v>134.85</v>
      </c>
      <c r="G258" s="8">
        <f>K258+2500</f>
        <v>87000</v>
      </c>
      <c r="H258" s="11">
        <f>C258*I258/1000</f>
        <v>133.3</v>
      </c>
      <c r="I258" s="8">
        <f>K258+1500</f>
        <v>86000</v>
      </c>
      <c r="J258" s="11">
        <f>C258*K258/1000</f>
        <v>130.975</v>
      </c>
      <c r="K258" s="8">
        <v>84500</v>
      </c>
    </row>
    <row r="259" spans="1:11" ht="12.75">
      <c r="A259" s="10" t="s">
        <v>141</v>
      </c>
      <c r="B259" s="18" t="s">
        <v>15</v>
      </c>
      <c r="C259" s="100">
        <v>2</v>
      </c>
      <c r="D259" s="77">
        <f aca="true" t="shared" si="56" ref="D259:D269">C259*E259/1000</f>
        <v>176</v>
      </c>
      <c r="E259" s="78">
        <f aca="true" t="shared" si="57" ref="E259:E269">K259+3500</f>
        <v>88000</v>
      </c>
      <c r="F259" s="11">
        <f aca="true" t="shared" si="58" ref="F259:F269">C259*G259/1000</f>
        <v>174</v>
      </c>
      <c r="G259" s="8">
        <f aca="true" t="shared" si="59" ref="G259:G269">K259+2500</f>
        <v>87000</v>
      </c>
      <c r="H259" s="11">
        <f aca="true" t="shared" si="60" ref="H259:H269">C259*I259/1000</f>
        <v>172</v>
      </c>
      <c r="I259" s="8">
        <f aca="true" t="shared" si="61" ref="I259:I269">K259+1500</f>
        <v>86000</v>
      </c>
      <c r="J259" s="11">
        <f aca="true" t="shared" si="62" ref="J259:J269">C259*K259/1000</f>
        <v>169</v>
      </c>
      <c r="K259" s="8">
        <v>84500</v>
      </c>
    </row>
    <row r="260" spans="1:11" ht="12.75">
      <c r="A260" s="12" t="s">
        <v>295</v>
      </c>
      <c r="B260" s="18" t="s">
        <v>15</v>
      </c>
      <c r="C260" s="100">
        <v>2.25</v>
      </c>
      <c r="D260" s="77">
        <f t="shared" si="56"/>
        <v>198</v>
      </c>
      <c r="E260" s="78">
        <f t="shared" si="57"/>
        <v>88000</v>
      </c>
      <c r="F260" s="11">
        <f>C260*G260/1000</f>
        <v>195.75</v>
      </c>
      <c r="G260" s="8">
        <f t="shared" si="59"/>
        <v>87000</v>
      </c>
      <c r="H260" s="11">
        <f>C260*I260/1000</f>
        <v>193.5</v>
      </c>
      <c r="I260" s="8">
        <f t="shared" si="61"/>
        <v>86000</v>
      </c>
      <c r="J260" s="11">
        <f>C260*K260/1000</f>
        <v>190.125</v>
      </c>
      <c r="K260" s="8">
        <v>84500</v>
      </c>
    </row>
    <row r="261" spans="1:11" ht="12.75">
      <c r="A261" s="12" t="s">
        <v>359</v>
      </c>
      <c r="B261" s="18" t="s">
        <v>15</v>
      </c>
      <c r="C261" s="100">
        <v>1.95</v>
      </c>
      <c r="D261" s="77">
        <f>C261*E261/1000</f>
        <v>162.825</v>
      </c>
      <c r="E261" s="78">
        <f t="shared" si="57"/>
        <v>83500</v>
      </c>
      <c r="F261" s="11">
        <f>C261*G261/1000</f>
        <v>160.875</v>
      </c>
      <c r="G261" s="8">
        <f t="shared" si="59"/>
        <v>82500</v>
      </c>
      <c r="H261" s="11">
        <f>C261*I261/1000</f>
        <v>158.925</v>
      </c>
      <c r="I261" s="8">
        <f t="shared" si="61"/>
        <v>81500</v>
      </c>
      <c r="J261" s="11">
        <f>C261*K261/1000</f>
        <v>156</v>
      </c>
      <c r="K261" s="8">
        <v>80000</v>
      </c>
    </row>
    <row r="262" spans="1:11" ht="12.75" customHeight="1">
      <c r="A262" s="10" t="s">
        <v>142</v>
      </c>
      <c r="B262" s="15" t="s">
        <v>18</v>
      </c>
      <c r="C262" s="100">
        <v>2.5</v>
      </c>
      <c r="D262" s="77">
        <f t="shared" si="56"/>
        <v>198.75</v>
      </c>
      <c r="E262" s="78">
        <f t="shared" si="57"/>
        <v>79500</v>
      </c>
      <c r="F262" s="11">
        <f t="shared" si="58"/>
        <v>196.25</v>
      </c>
      <c r="G262" s="8">
        <f t="shared" si="59"/>
        <v>78500</v>
      </c>
      <c r="H262" s="11">
        <f t="shared" si="60"/>
        <v>193.75</v>
      </c>
      <c r="I262" s="8">
        <f t="shared" si="61"/>
        <v>77500</v>
      </c>
      <c r="J262" s="11">
        <f t="shared" si="62"/>
        <v>190</v>
      </c>
      <c r="K262" s="8">
        <v>76000</v>
      </c>
    </row>
    <row r="263" spans="1:11" ht="12.75" customHeight="1">
      <c r="A263" s="10" t="s">
        <v>143</v>
      </c>
      <c r="B263" s="15" t="s">
        <v>18</v>
      </c>
      <c r="C263" s="100">
        <v>3.8</v>
      </c>
      <c r="D263" s="77">
        <f t="shared" si="56"/>
        <v>302.1</v>
      </c>
      <c r="E263" s="78">
        <f t="shared" si="57"/>
        <v>79500</v>
      </c>
      <c r="F263" s="11">
        <f t="shared" si="58"/>
        <v>298.3</v>
      </c>
      <c r="G263" s="8">
        <f t="shared" si="59"/>
        <v>78500</v>
      </c>
      <c r="H263" s="11">
        <f t="shared" si="60"/>
        <v>294.5</v>
      </c>
      <c r="I263" s="8">
        <f t="shared" si="61"/>
        <v>77500</v>
      </c>
      <c r="J263" s="11">
        <f t="shared" si="62"/>
        <v>288.8</v>
      </c>
      <c r="K263" s="8">
        <v>76000</v>
      </c>
    </row>
    <row r="264" spans="1:11" ht="12.75">
      <c r="A264" s="10" t="s">
        <v>144</v>
      </c>
      <c r="B264" s="18" t="s">
        <v>18</v>
      </c>
      <c r="C264" s="100">
        <v>4.85</v>
      </c>
      <c r="D264" s="77">
        <f t="shared" si="56"/>
        <v>385.575</v>
      </c>
      <c r="E264" s="78">
        <f t="shared" si="57"/>
        <v>79500</v>
      </c>
      <c r="F264" s="11">
        <f t="shared" si="58"/>
        <v>380.725</v>
      </c>
      <c r="G264" s="8">
        <f t="shared" si="59"/>
        <v>78500</v>
      </c>
      <c r="H264" s="11">
        <f t="shared" si="60"/>
        <v>375.875</v>
      </c>
      <c r="I264" s="8">
        <f t="shared" si="61"/>
        <v>77500</v>
      </c>
      <c r="J264" s="11">
        <f t="shared" si="62"/>
        <v>368.6</v>
      </c>
      <c r="K264" s="8">
        <v>76000</v>
      </c>
    </row>
    <row r="265" spans="1:11" ht="12.75">
      <c r="A265" s="10" t="s">
        <v>145</v>
      </c>
      <c r="B265" s="15" t="s">
        <v>18</v>
      </c>
      <c r="C265" s="100">
        <v>6.9</v>
      </c>
      <c r="D265" s="77">
        <f t="shared" si="56"/>
        <v>586.5</v>
      </c>
      <c r="E265" s="78">
        <f t="shared" si="57"/>
        <v>85000</v>
      </c>
      <c r="F265" s="11">
        <f t="shared" si="58"/>
        <v>579.6</v>
      </c>
      <c r="G265" s="8">
        <f t="shared" si="59"/>
        <v>84000</v>
      </c>
      <c r="H265" s="11">
        <f t="shared" si="60"/>
        <v>572.7</v>
      </c>
      <c r="I265" s="8">
        <f t="shared" si="61"/>
        <v>83000</v>
      </c>
      <c r="J265" s="11">
        <f t="shared" si="62"/>
        <v>562.35</v>
      </c>
      <c r="K265" s="8">
        <v>81500</v>
      </c>
    </row>
    <row r="266" spans="1:11" ht="12.75">
      <c r="A266" s="10" t="s">
        <v>146</v>
      </c>
      <c r="B266" s="15" t="s">
        <v>18</v>
      </c>
      <c r="C266" s="100">
        <v>9.7</v>
      </c>
      <c r="D266" s="77">
        <f t="shared" si="56"/>
        <v>824.4999999999999</v>
      </c>
      <c r="E266" s="78">
        <f t="shared" si="57"/>
        <v>85000</v>
      </c>
      <c r="F266" s="11">
        <f t="shared" si="58"/>
        <v>814.7999999999998</v>
      </c>
      <c r="G266" s="8">
        <f t="shared" si="59"/>
        <v>84000</v>
      </c>
      <c r="H266" s="11">
        <f t="shared" si="60"/>
        <v>805.0999999999999</v>
      </c>
      <c r="I266" s="8">
        <f t="shared" si="61"/>
        <v>83000</v>
      </c>
      <c r="J266" s="11">
        <f t="shared" si="62"/>
        <v>790.55</v>
      </c>
      <c r="K266" s="8">
        <v>81500</v>
      </c>
    </row>
    <row r="267" spans="1:11" ht="12.75">
      <c r="A267" s="10" t="s">
        <v>147</v>
      </c>
      <c r="B267" s="15" t="s">
        <v>18</v>
      </c>
      <c r="C267" s="100">
        <v>10.8</v>
      </c>
      <c r="D267" s="77">
        <f t="shared" si="56"/>
        <v>918.0000000000001</v>
      </c>
      <c r="E267" s="78">
        <f t="shared" si="57"/>
        <v>85000</v>
      </c>
      <c r="F267" s="11">
        <f t="shared" si="58"/>
        <v>907.2000000000002</v>
      </c>
      <c r="G267" s="8">
        <f t="shared" si="59"/>
        <v>84000</v>
      </c>
      <c r="H267" s="11">
        <f t="shared" si="60"/>
        <v>896.4000000000001</v>
      </c>
      <c r="I267" s="8">
        <f t="shared" si="61"/>
        <v>83000</v>
      </c>
      <c r="J267" s="11">
        <f t="shared" si="62"/>
        <v>880.2</v>
      </c>
      <c r="K267" s="8">
        <v>81500</v>
      </c>
    </row>
    <row r="268" spans="1:11" ht="12.75">
      <c r="A268" s="10" t="s">
        <v>300</v>
      </c>
      <c r="B268" s="18" t="s">
        <v>15</v>
      </c>
      <c r="C268" s="100">
        <v>12.3</v>
      </c>
      <c r="D268" s="77">
        <f t="shared" si="56"/>
        <v>1045.5000000000002</v>
      </c>
      <c r="E268" s="78">
        <f t="shared" si="57"/>
        <v>85000</v>
      </c>
      <c r="F268" s="11">
        <f t="shared" si="58"/>
        <v>1033.2</v>
      </c>
      <c r="G268" s="8">
        <f t="shared" si="59"/>
        <v>84000</v>
      </c>
      <c r="H268" s="11">
        <f t="shared" si="60"/>
        <v>1020.9000000000001</v>
      </c>
      <c r="I268" s="8">
        <f t="shared" si="61"/>
        <v>83000</v>
      </c>
      <c r="J268" s="11">
        <f t="shared" si="62"/>
        <v>1002.45</v>
      </c>
      <c r="K268" s="8">
        <v>81500</v>
      </c>
    </row>
    <row r="269" spans="1:11" ht="12.75">
      <c r="A269" s="10" t="s">
        <v>148</v>
      </c>
      <c r="B269" s="15" t="s">
        <v>18</v>
      </c>
      <c r="C269" s="100">
        <v>15.5</v>
      </c>
      <c r="D269" s="77">
        <f t="shared" si="56"/>
        <v>1395</v>
      </c>
      <c r="E269" s="78">
        <f t="shared" si="57"/>
        <v>90000</v>
      </c>
      <c r="F269" s="11">
        <f t="shared" si="58"/>
        <v>1379.5</v>
      </c>
      <c r="G269" s="8">
        <f t="shared" si="59"/>
        <v>89000</v>
      </c>
      <c r="H269" s="11">
        <f t="shared" si="60"/>
        <v>1364</v>
      </c>
      <c r="I269" s="8">
        <f t="shared" si="61"/>
        <v>88000</v>
      </c>
      <c r="J269" s="11">
        <f t="shared" si="62"/>
        <v>1340.75</v>
      </c>
      <c r="K269" s="8">
        <v>86500</v>
      </c>
    </row>
    <row r="270" spans="1:11" ht="12.75">
      <c r="A270" s="121"/>
      <c r="B270" s="122"/>
      <c r="C270" s="122"/>
      <c r="D270" s="122"/>
      <c r="E270" s="122"/>
      <c r="F270" s="122"/>
      <c r="G270" s="122"/>
      <c r="H270" s="140"/>
      <c r="I270" s="140"/>
      <c r="J270" s="140"/>
      <c r="K270" s="140"/>
    </row>
    <row r="271" spans="1:11" ht="12.75">
      <c r="A271" s="12" t="s">
        <v>303</v>
      </c>
      <c r="B271" s="7" t="s">
        <v>149</v>
      </c>
      <c r="C271" s="100">
        <v>2.5</v>
      </c>
      <c r="D271" s="157"/>
      <c r="E271" s="158"/>
      <c r="F271" s="11">
        <f>C271*G271/1000</f>
        <v>187.5</v>
      </c>
      <c r="G271" s="63">
        <v>75000</v>
      </c>
      <c r="H271" s="105"/>
      <c r="I271" s="106"/>
      <c r="J271" s="106"/>
      <c r="K271" s="107"/>
    </row>
    <row r="272" spans="1:11" ht="12.75">
      <c r="A272" s="12" t="s">
        <v>323</v>
      </c>
      <c r="B272" s="7" t="s">
        <v>324</v>
      </c>
      <c r="C272" s="100">
        <v>2.9</v>
      </c>
      <c r="D272" s="159"/>
      <c r="E272" s="160"/>
      <c r="F272" s="11">
        <f>C272*G272/1000</f>
        <v>217.5</v>
      </c>
      <c r="G272" s="63">
        <v>75000</v>
      </c>
      <c r="H272" s="108"/>
      <c r="I272" s="109"/>
      <c r="J272" s="109"/>
      <c r="K272" s="110"/>
    </row>
    <row r="273" spans="1:11" ht="12.75">
      <c r="A273" s="10" t="s">
        <v>150</v>
      </c>
      <c r="B273" s="7" t="s">
        <v>149</v>
      </c>
      <c r="C273" s="100">
        <v>3.8</v>
      </c>
      <c r="D273" s="159"/>
      <c r="E273" s="160"/>
      <c r="F273" s="11">
        <f>C273*G273/1000</f>
        <v>285</v>
      </c>
      <c r="G273" s="63">
        <v>75000</v>
      </c>
      <c r="H273" s="111"/>
      <c r="I273" s="112"/>
      <c r="J273" s="112"/>
      <c r="K273" s="113"/>
    </row>
    <row r="274" spans="1:11" ht="12.75">
      <c r="A274" s="50"/>
      <c r="B274" s="61"/>
      <c r="C274" s="90"/>
      <c r="D274" s="62"/>
      <c r="E274" s="62"/>
      <c r="F274" s="52"/>
      <c r="G274" s="53"/>
      <c r="H274" s="64"/>
      <c r="I274" s="64"/>
      <c r="J274" s="64"/>
      <c r="K274" s="64"/>
    </row>
    <row r="275" spans="1:11" ht="16.5" customHeight="1">
      <c r="A275" s="143" t="s">
        <v>151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</row>
    <row r="276" spans="1:11" ht="12.75">
      <c r="A276" s="12" t="s">
        <v>249</v>
      </c>
      <c r="B276" s="18" t="s">
        <v>18</v>
      </c>
      <c r="C276" s="100">
        <v>5.1</v>
      </c>
      <c r="D276" s="77">
        <f>C276*E276/1000</f>
        <v>492.1499999999999</v>
      </c>
      <c r="E276" s="78">
        <f>K276+4000</f>
        <v>96500</v>
      </c>
      <c r="F276" s="11">
        <f>C276*G276/1000</f>
        <v>484.49999999999994</v>
      </c>
      <c r="G276" s="8">
        <f>K276+2500</f>
        <v>95000</v>
      </c>
      <c r="H276" s="11">
        <f>C276*I276/1000</f>
        <v>479.3999999999999</v>
      </c>
      <c r="I276" s="8">
        <f>K276+1500</f>
        <v>94000</v>
      </c>
      <c r="J276" s="11">
        <f>C276*K276/1000</f>
        <v>471.74999999999994</v>
      </c>
      <c r="K276" s="8">
        <v>92500</v>
      </c>
    </row>
    <row r="277" spans="1:11" ht="12.75">
      <c r="A277" s="12" t="s">
        <v>268</v>
      </c>
      <c r="B277" s="18" t="s">
        <v>18</v>
      </c>
      <c r="C277" s="100">
        <v>6</v>
      </c>
      <c r="D277" s="77">
        <f aca="true" t="shared" si="63" ref="D277:D288">C277*E277/1000</f>
        <v>573</v>
      </c>
      <c r="E277" s="78">
        <f aca="true" t="shared" si="64" ref="E277:E288">K277+4000</f>
        <v>95500</v>
      </c>
      <c r="F277" s="11">
        <f>C277*G277/1000</f>
        <v>564</v>
      </c>
      <c r="G277" s="8">
        <f aca="true" t="shared" si="65" ref="G277:G288">K277+2500</f>
        <v>94000</v>
      </c>
      <c r="H277" s="11">
        <f>C277*I277/1000</f>
        <v>558</v>
      </c>
      <c r="I277" s="8">
        <f aca="true" t="shared" si="66" ref="I277:I288">K277+1500</f>
        <v>93000</v>
      </c>
      <c r="J277" s="11">
        <f>C277*K277/1000</f>
        <v>549</v>
      </c>
      <c r="K277" s="8">
        <v>91500</v>
      </c>
    </row>
    <row r="278" spans="1:11" ht="12.75">
      <c r="A278" s="10" t="s">
        <v>152</v>
      </c>
      <c r="B278" s="15" t="s">
        <v>18</v>
      </c>
      <c r="C278" s="100">
        <v>7.2</v>
      </c>
      <c r="D278" s="77">
        <f t="shared" si="63"/>
        <v>648</v>
      </c>
      <c r="E278" s="78">
        <f t="shared" si="64"/>
        <v>90000</v>
      </c>
      <c r="F278" s="11">
        <f aca="true" t="shared" si="67" ref="F278:F288">C278*G278/1000</f>
        <v>637.2</v>
      </c>
      <c r="G278" s="8">
        <f t="shared" si="65"/>
        <v>88500</v>
      </c>
      <c r="H278" s="11">
        <f aca="true" t="shared" si="68" ref="H278:H288">C278*I278/1000</f>
        <v>630</v>
      </c>
      <c r="I278" s="8">
        <f t="shared" si="66"/>
        <v>87500</v>
      </c>
      <c r="J278" s="11">
        <f aca="true" t="shared" si="69" ref="J278:J288">C278*K278/1000</f>
        <v>619.2</v>
      </c>
      <c r="K278" s="8">
        <v>86000</v>
      </c>
    </row>
    <row r="279" spans="1:11" ht="12.75">
      <c r="A279" s="10" t="s">
        <v>153</v>
      </c>
      <c r="B279" s="15" t="s">
        <v>18</v>
      </c>
      <c r="C279" s="100">
        <v>8.85</v>
      </c>
      <c r="D279" s="77">
        <f t="shared" si="63"/>
        <v>792.075</v>
      </c>
      <c r="E279" s="78">
        <f t="shared" si="64"/>
        <v>89500</v>
      </c>
      <c r="F279" s="11">
        <f t="shared" si="67"/>
        <v>778.8</v>
      </c>
      <c r="G279" s="8">
        <f t="shared" si="65"/>
        <v>88000</v>
      </c>
      <c r="H279" s="11">
        <f t="shared" si="68"/>
        <v>769.95</v>
      </c>
      <c r="I279" s="8">
        <f t="shared" si="66"/>
        <v>87000</v>
      </c>
      <c r="J279" s="11">
        <f t="shared" si="69"/>
        <v>756.675</v>
      </c>
      <c r="K279" s="8">
        <v>85500</v>
      </c>
    </row>
    <row r="280" spans="1:11" ht="12.75">
      <c r="A280" s="10" t="s">
        <v>154</v>
      </c>
      <c r="B280" s="15" t="s">
        <v>18</v>
      </c>
      <c r="C280" s="100">
        <v>10.65</v>
      </c>
      <c r="D280" s="77">
        <f t="shared" si="63"/>
        <v>1022.4</v>
      </c>
      <c r="E280" s="78">
        <f t="shared" si="64"/>
        <v>96000</v>
      </c>
      <c r="F280" s="11">
        <f t="shared" si="67"/>
        <v>1006.425</v>
      </c>
      <c r="G280" s="8">
        <f t="shared" si="65"/>
        <v>94500</v>
      </c>
      <c r="H280" s="11">
        <f t="shared" si="68"/>
        <v>995.775</v>
      </c>
      <c r="I280" s="8">
        <f t="shared" si="66"/>
        <v>93500</v>
      </c>
      <c r="J280" s="11">
        <f t="shared" si="69"/>
        <v>979.8</v>
      </c>
      <c r="K280" s="8">
        <v>92000</v>
      </c>
    </row>
    <row r="281" spans="1:11" ht="12.75">
      <c r="A281" s="10" t="s">
        <v>155</v>
      </c>
      <c r="B281" s="15" t="s">
        <v>18</v>
      </c>
      <c r="C281" s="100">
        <v>12.5</v>
      </c>
      <c r="D281" s="77">
        <f t="shared" si="63"/>
        <v>1200</v>
      </c>
      <c r="E281" s="78">
        <f t="shared" si="64"/>
        <v>96000</v>
      </c>
      <c r="F281" s="11">
        <f t="shared" si="67"/>
        <v>1181.25</v>
      </c>
      <c r="G281" s="8">
        <f t="shared" si="65"/>
        <v>94500</v>
      </c>
      <c r="H281" s="11">
        <f t="shared" si="68"/>
        <v>1168.75</v>
      </c>
      <c r="I281" s="8">
        <f t="shared" si="66"/>
        <v>93500</v>
      </c>
      <c r="J281" s="11">
        <f t="shared" si="69"/>
        <v>1150</v>
      </c>
      <c r="K281" s="8">
        <v>92000</v>
      </c>
    </row>
    <row r="282" spans="1:11" ht="12.75">
      <c r="A282" s="10" t="s">
        <v>156</v>
      </c>
      <c r="B282" s="15" t="s">
        <v>18</v>
      </c>
      <c r="C282" s="100">
        <v>14.65</v>
      </c>
      <c r="D282" s="77">
        <f t="shared" si="63"/>
        <v>1406.4</v>
      </c>
      <c r="E282" s="78">
        <f t="shared" si="64"/>
        <v>96000</v>
      </c>
      <c r="F282" s="11">
        <f t="shared" si="67"/>
        <v>1384.425</v>
      </c>
      <c r="G282" s="8">
        <f t="shared" si="65"/>
        <v>94500</v>
      </c>
      <c r="H282" s="11">
        <f t="shared" si="68"/>
        <v>1369.775</v>
      </c>
      <c r="I282" s="8">
        <f t="shared" si="66"/>
        <v>93500</v>
      </c>
      <c r="J282" s="11">
        <f t="shared" si="69"/>
        <v>1347.8</v>
      </c>
      <c r="K282" s="8">
        <v>92000</v>
      </c>
    </row>
    <row r="283" spans="1:11" ht="12.75">
      <c r="A283" s="10" t="s">
        <v>157</v>
      </c>
      <c r="B283" s="15" t="s">
        <v>18</v>
      </c>
      <c r="C283" s="100">
        <v>16.85</v>
      </c>
      <c r="D283" s="77">
        <f t="shared" si="63"/>
        <v>1642.8750000000002</v>
      </c>
      <c r="E283" s="78">
        <f t="shared" si="64"/>
        <v>97500</v>
      </c>
      <c r="F283" s="11">
        <f t="shared" si="67"/>
        <v>1617.6000000000001</v>
      </c>
      <c r="G283" s="8">
        <f t="shared" si="65"/>
        <v>96000</v>
      </c>
      <c r="H283" s="11">
        <f t="shared" si="68"/>
        <v>1600.7500000000002</v>
      </c>
      <c r="I283" s="8">
        <f t="shared" si="66"/>
        <v>95000</v>
      </c>
      <c r="J283" s="11">
        <f t="shared" si="69"/>
        <v>1575.4750000000001</v>
      </c>
      <c r="K283" s="8">
        <v>93500</v>
      </c>
    </row>
    <row r="284" spans="1:11" ht="12.75">
      <c r="A284" s="10" t="s">
        <v>158</v>
      </c>
      <c r="B284" s="15" t="s">
        <v>18</v>
      </c>
      <c r="C284" s="100">
        <v>19</v>
      </c>
      <c r="D284" s="77">
        <f t="shared" si="63"/>
        <v>2403.5</v>
      </c>
      <c r="E284" s="78">
        <f t="shared" si="64"/>
        <v>126500</v>
      </c>
      <c r="F284" s="11">
        <f t="shared" si="67"/>
        <v>2375</v>
      </c>
      <c r="G284" s="8">
        <f t="shared" si="65"/>
        <v>125000</v>
      </c>
      <c r="H284" s="11">
        <f t="shared" si="68"/>
        <v>2356</v>
      </c>
      <c r="I284" s="8">
        <f t="shared" si="66"/>
        <v>124000</v>
      </c>
      <c r="J284" s="11">
        <f t="shared" si="69"/>
        <v>2327.5</v>
      </c>
      <c r="K284" s="8">
        <v>122500</v>
      </c>
    </row>
    <row r="285" spans="1:11" ht="12.75">
      <c r="A285" s="10" t="s">
        <v>159</v>
      </c>
      <c r="B285" s="15" t="s">
        <v>18</v>
      </c>
      <c r="C285" s="100">
        <v>21.5</v>
      </c>
      <c r="D285" s="77">
        <f t="shared" si="63"/>
        <v>2719.75</v>
      </c>
      <c r="E285" s="78">
        <f t="shared" si="64"/>
        <v>126500</v>
      </c>
      <c r="F285" s="11">
        <f t="shared" si="67"/>
        <v>2687.5</v>
      </c>
      <c r="G285" s="8">
        <f t="shared" si="65"/>
        <v>125000</v>
      </c>
      <c r="H285" s="11">
        <f t="shared" si="68"/>
        <v>2666</v>
      </c>
      <c r="I285" s="8">
        <f t="shared" si="66"/>
        <v>124000</v>
      </c>
      <c r="J285" s="11">
        <f t="shared" si="69"/>
        <v>2633.75</v>
      </c>
      <c r="K285" s="8">
        <v>122500</v>
      </c>
    </row>
    <row r="286" spans="1:11" ht="12.75">
      <c r="A286" s="10" t="s">
        <v>160</v>
      </c>
      <c r="B286" s="15" t="s">
        <v>18</v>
      </c>
      <c r="C286" s="100">
        <v>24.5</v>
      </c>
      <c r="D286" s="77">
        <f t="shared" si="63"/>
        <v>3099.25</v>
      </c>
      <c r="E286" s="78">
        <f t="shared" si="64"/>
        <v>126500</v>
      </c>
      <c r="F286" s="11">
        <f t="shared" si="67"/>
        <v>3062.5</v>
      </c>
      <c r="G286" s="8">
        <f t="shared" si="65"/>
        <v>125000</v>
      </c>
      <c r="H286" s="11">
        <f t="shared" si="68"/>
        <v>3038</v>
      </c>
      <c r="I286" s="8">
        <f t="shared" si="66"/>
        <v>124000</v>
      </c>
      <c r="J286" s="11">
        <f t="shared" si="69"/>
        <v>3001.25</v>
      </c>
      <c r="K286" s="8">
        <v>122500</v>
      </c>
    </row>
    <row r="287" spans="1:11" ht="12.75">
      <c r="A287" s="10" t="s">
        <v>161</v>
      </c>
      <c r="B287" s="15"/>
      <c r="C287" s="100">
        <v>28</v>
      </c>
      <c r="D287" s="77">
        <f t="shared" si="63"/>
        <v>3822</v>
      </c>
      <c r="E287" s="78">
        <f t="shared" si="64"/>
        <v>136500</v>
      </c>
      <c r="F287" s="11">
        <f t="shared" si="67"/>
        <v>3780</v>
      </c>
      <c r="G287" s="8">
        <f t="shared" si="65"/>
        <v>135000</v>
      </c>
      <c r="H287" s="11">
        <f t="shared" si="68"/>
        <v>3752</v>
      </c>
      <c r="I287" s="8">
        <f t="shared" si="66"/>
        <v>134000</v>
      </c>
      <c r="J287" s="11">
        <f t="shared" si="69"/>
        <v>3710</v>
      </c>
      <c r="K287" s="8">
        <v>132500</v>
      </c>
    </row>
    <row r="288" spans="1:11" ht="12.75">
      <c r="A288" s="10" t="s">
        <v>162</v>
      </c>
      <c r="B288" s="15"/>
      <c r="C288" s="100">
        <v>32</v>
      </c>
      <c r="D288" s="77">
        <f t="shared" si="63"/>
        <v>4288</v>
      </c>
      <c r="E288" s="78">
        <f t="shared" si="64"/>
        <v>134000</v>
      </c>
      <c r="F288" s="11">
        <f t="shared" si="67"/>
        <v>4240</v>
      </c>
      <c r="G288" s="8">
        <f t="shared" si="65"/>
        <v>132500</v>
      </c>
      <c r="H288" s="11">
        <f t="shared" si="68"/>
        <v>4208</v>
      </c>
      <c r="I288" s="8">
        <f t="shared" si="66"/>
        <v>131500</v>
      </c>
      <c r="J288" s="11">
        <f t="shared" si="69"/>
        <v>4160</v>
      </c>
      <c r="K288" s="8">
        <v>130000</v>
      </c>
    </row>
    <row r="289" spans="1:11" ht="12.75">
      <c r="A289" s="121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</row>
    <row r="290" spans="1:11" ht="12.75">
      <c r="A290" s="10" t="s">
        <v>163</v>
      </c>
      <c r="B290" s="7" t="s">
        <v>149</v>
      </c>
      <c r="C290" s="100">
        <v>8.86</v>
      </c>
      <c r="D290" s="157"/>
      <c r="E290" s="158"/>
      <c r="F290" s="11">
        <f>C290*G290/1000</f>
        <v>735.38</v>
      </c>
      <c r="G290" s="8">
        <v>83000</v>
      </c>
      <c r="H290" s="120"/>
      <c r="I290" s="120"/>
      <c r="J290" s="120"/>
      <c r="K290" s="120"/>
    </row>
    <row r="291" spans="1:11" ht="12.75">
      <c r="A291" s="10" t="s">
        <v>164</v>
      </c>
      <c r="B291" s="7" t="s">
        <v>149</v>
      </c>
      <c r="C291" s="100">
        <v>10.65</v>
      </c>
      <c r="D291" s="159"/>
      <c r="E291" s="160"/>
      <c r="F291" s="11">
        <f>C291*G291/1000</f>
        <v>947.85</v>
      </c>
      <c r="G291" s="8">
        <v>89000</v>
      </c>
      <c r="H291" s="120"/>
      <c r="I291" s="120"/>
      <c r="J291" s="120"/>
      <c r="K291" s="120"/>
    </row>
    <row r="292" spans="1:11" ht="12.75">
      <c r="A292" s="10" t="s">
        <v>165</v>
      </c>
      <c r="B292" s="7" t="s">
        <v>149</v>
      </c>
      <c r="C292" s="100">
        <v>12.5</v>
      </c>
      <c r="D292" s="159"/>
      <c r="E292" s="160"/>
      <c r="F292" s="11">
        <f>C292*G292/1000</f>
        <v>1112.5</v>
      </c>
      <c r="G292" s="8">
        <v>89000</v>
      </c>
      <c r="H292" s="120"/>
      <c r="I292" s="120"/>
      <c r="J292" s="120"/>
      <c r="K292" s="120"/>
    </row>
    <row r="293" spans="1:11" ht="12.75">
      <c r="A293" s="10" t="s">
        <v>166</v>
      </c>
      <c r="B293" s="7" t="s">
        <v>149</v>
      </c>
      <c r="C293" s="100">
        <v>14.85</v>
      </c>
      <c r="D293" s="161"/>
      <c r="E293" s="162"/>
      <c r="F293" s="11">
        <f>C293*G293/1000</f>
        <v>1321.65</v>
      </c>
      <c r="G293" s="8">
        <v>89000</v>
      </c>
      <c r="H293" s="120"/>
      <c r="I293" s="120"/>
      <c r="J293" s="120"/>
      <c r="K293" s="120"/>
    </row>
    <row r="294" spans="1:11" ht="12.75">
      <c r="A294" s="6"/>
      <c r="B294" s="6"/>
      <c r="C294" s="101"/>
      <c r="D294" s="26"/>
      <c r="E294" s="26"/>
      <c r="F294" s="33"/>
      <c r="G294" s="34"/>
      <c r="H294" s="6"/>
      <c r="I294" s="6"/>
      <c r="J294" s="6"/>
      <c r="K294" s="6"/>
    </row>
    <row r="295" spans="1:11" ht="12.75">
      <c r="A295" s="6"/>
      <c r="B295" s="6"/>
      <c r="C295" s="101"/>
      <c r="D295" s="26"/>
      <c r="E295" s="26"/>
      <c r="F295" s="33"/>
      <c r="G295" s="34"/>
      <c r="H295" s="6"/>
      <c r="I295" s="6"/>
      <c r="J295" s="6"/>
      <c r="K295" s="6"/>
    </row>
    <row r="296" spans="1:11" ht="12.75">
      <c r="A296" s="6"/>
      <c r="B296" s="6"/>
      <c r="C296" s="101"/>
      <c r="D296" s="26"/>
      <c r="E296" s="26"/>
      <c r="F296" s="33"/>
      <c r="G296" s="34"/>
      <c r="H296" s="6"/>
      <c r="I296" s="6"/>
      <c r="J296" s="6"/>
      <c r="K296" s="6"/>
    </row>
    <row r="297" spans="1:11" ht="12.75">
      <c r="A297" s="6"/>
      <c r="B297" s="6"/>
      <c r="C297" s="101"/>
      <c r="D297" s="26"/>
      <c r="E297" s="26"/>
      <c r="F297" s="33"/>
      <c r="G297" s="34"/>
      <c r="H297" s="6"/>
      <c r="I297" s="6"/>
      <c r="J297" s="6"/>
      <c r="K297" s="6"/>
    </row>
    <row r="298" spans="1:11" ht="12.75">
      <c r="A298" s="6"/>
      <c r="B298" s="6"/>
      <c r="C298" s="101"/>
      <c r="D298" s="26"/>
      <c r="E298" s="26"/>
      <c r="F298" s="33"/>
      <c r="G298" s="34"/>
      <c r="H298" s="6"/>
      <c r="I298" s="6"/>
      <c r="J298" s="6"/>
      <c r="K298" s="6"/>
    </row>
    <row r="299" spans="1:11" ht="12.75">
      <c r="A299" s="6"/>
      <c r="B299" s="6"/>
      <c r="C299" s="101"/>
      <c r="D299" s="26"/>
      <c r="E299" s="26"/>
      <c r="F299" s="33"/>
      <c r="G299" s="34"/>
      <c r="H299" s="6"/>
      <c r="I299" s="6"/>
      <c r="J299" s="6"/>
      <c r="K299" s="6"/>
    </row>
    <row r="300" spans="1:11" ht="12.75">
      <c r="A300" s="6"/>
      <c r="B300" s="6"/>
      <c r="C300" s="101"/>
      <c r="D300" s="26"/>
      <c r="E300" s="26"/>
      <c r="F300" s="33"/>
      <c r="G300" s="34"/>
      <c r="H300" s="6"/>
      <c r="I300" s="6"/>
      <c r="J300" s="6"/>
      <c r="K300" s="6"/>
    </row>
    <row r="301" spans="1:11" ht="12.75">
      <c r="A301" s="6"/>
      <c r="B301" s="6"/>
      <c r="C301" s="101"/>
      <c r="D301" s="26"/>
      <c r="E301" s="26"/>
      <c r="F301" s="33"/>
      <c r="G301" s="34"/>
      <c r="H301" s="6"/>
      <c r="I301" s="6"/>
      <c r="J301" s="6"/>
      <c r="K301" s="6"/>
    </row>
    <row r="302" spans="1:11" ht="15" customHeight="1">
      <c r="A302" s="123" t="s">
        <v>6</v>
      </c>
      <c r="B302" s="181" t="s">
        <v>7</v>
      </c>
      <c r="C302" s="125" t="s">
        <v>8</v>
      </c>
      <c r="D302" s="145"/>
      <c r="E302" s="146"/>
      <c r="F302" s="127" t="s">
        <v>126</v>
      </c>
      <c r="G302" s="128"/>
      <c r="H302" s="115"/>
      <c r="I302" s="115"/>
      <c r="J302" s="127" t="s">
        <v>270</v>
      </c>
      <c r="K302" s="128"/>
    </row>
    <row r="303" spans="1:11" ht="15" customHeight="1">
      <c r="A303" s="124"/>
      <c r="B303" s="182"/>
      <c r="C303" s="126"/>
      <c r="D303" s="147"/>
      <c r="E303" s="148"/>
      <c r="F303" s="9" t="s">
        <v>11</v>
      </c>
      <c r="G303" s="9" t="s">
        <v>12</v>
      </c>
      <c r="H303" s="115"/>
      <c r="I303" s="115"/>
      <c r="J303" s="9" t="s">
        <v>11</v>
      </c>
      <c r="K303" s="9" t="s">
        <v>12</v>
      </c>
    </row>
    <row r="304" spans="1:11" ht="15.75">
      <c r="A304" s="149" t="s">
        <v>167</v>
      </c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</row>
    <row r="305" spans="1:11" ht="15.75">
      <c r="A305" s="104" t="s">
        <v>37</v>
      </c>
      <c r="B305" s="104"/>
      <c r="C305" s="104"/>
      <c r="D305" s="104"/>
      <c r="E305" s="104"/>
      <c r="F305" s="104"/>
      <c r="G305" s="104"/>
      <c r="H305" s="104" t="s">
        <v>38</v>
      </c>
      <c r="I305" s="104"/>
      <c r="J305" s="104"/>
      <c r="K305" s="104"/>
    </row>
    <row r="306" spans="1:11" ht="12.75">
      <c r="A306" s="10" t="s">
        <v>168</v>
      </c>
      <c r="B306" s="15"/>
      <c r="C306" s="100">
        <v>2.5</v>
      </c>
      <c r="D306" s="157"/>
      <c r="E306" s="158"/>
      <c r="F306" s="11">
        <f aca="true" t="shared" si="70" ref="F306:F316">C306*G306/1000</f>
        <v>125</v>
      </c>
      <c r="G306" s="8">
        <v>50000</v>
      </c>
      <c r="H306" s="129"/>
      <c r="I306" s="129"/>
      <c r="J306" s="11">
        <f aca="true" t="shared" si="71" ref="J306:J316">C306*K306/1000</f>
        <v>150</v>
      </c>
      <c r="K306" s="8">
        <f>G306*1.2</f>
        <v>60000</v>
      </c>
    </row>
    <row r="307" spans="1:11" ht="12.75">
      <c r="A307" s="10" t="s">
        <v>169</v>
      </c>
      <c r="B307" s="15"/>
      <c r="C307" s="100">
        <v>3.8</v>
      </c>
      <c r="D307" s="159"/>
      <c r="E307" s="160"/>
      <c r="F307" s="11">
        <f t="shared" si="70"/>
        <v>190</v>
      </c>
      <c r="G307" s="8">
        <v>50000</v>
      </c>
      <c r="H307" s="129"/>
      <c r="I307" s="129"/>
      <c r="J307" s="11">
        <f t="shared" si="71"/>
        <v>228</v>
      </c>
      <c r="K307" s="8">
        <f aca="true" t="shared" si="72" ref="K307:K316">G307*1.2</f>
        <v>60000</v>
      </c>
    </row>
    <row r="308" spans="1:11" ht="12.75">
      <c r="A308" s="10" t="s">
        <v>170</v>
      </c>
      <c r="B308" s="15"/>
      <c r="C308" s="100">
        <v>5.72</v>
      </c>
      <c r="D308" s="159"/>
      <c r="E308" s="160"/>
      <c r="F308" s="11">
        <f t="shared" si="70"/>
        <v>286</v>
      </c>
      <c r="G308" s="8">
        <v>50000</v>
      </c>
      <c r="H308" s="129"/>
      <c r="I308" s="129"/>
      <c r="J308" s="11">
        <f t="shared" si="71"/>
        <v>343.2</v>
      </c>
      <c r="K308" s="8">
        <f t="shared" si="72"/>
        <v>60000</v>
      </c>
    </row>
    <row r="309" spans="1:11" ht="12.75">
      <c r="A309" s="10" t="s">
        <v>171</v>
      </c>
      <c r="B309" s="15"/>
      <c r="C309" s="100">
        <v>8.37</v>
      </c>
      <c r="D309" s="159"/>
      <c r="E309" s="160"/>
      <c r="F309" s="11">
        <f t="shared" si="70"/>
        <v>418.49999999999994</v>
      </c>
      <c r="G309" s="8">
        <v>50000</v>
      </c>
      <c r="H309" s="129"/>
      <c r="I309" s="129"/>
      <c r="J309" s="11">
        <f t="shared" si="71"/>
        <v>502.19999999999993</v>
      </c>
      <c r="K309" s="8">
        <f t="shared" si="72"/>
        <v>60000</v>
      </c>
    </row>
    <row r="310" spans="1:11" ht="12.75">
      <c r="A310" s="12" t="s">
        <v>373</v>
      </c>
      <c r="B310" s="15"/>
      <c r="C310" s="100">
        <v>7.96</v>
      </c>
      <c r="D310" s="159"/>
      <c r="E310" s="160"/>
      <c r="F310" s="11">
        <f t="shared" si="70"/>
        <v>398</v>
      </c>
      <c r="G310" s="8">
        <v>50000</v>
      </c>
      <c r="H310" s="129"/>
      <c r="I310" s="129"/>
      <c r="J310" s="11">
        <f t="shared" si="71"/>
        <v>477.6</v>
      </c>
      <c r="K310" s="8">
        <f t="shared" si="72"/>
        <v>60000</v>
      </c>
    </row>
    <row r="311" spans="1:11" ht="12.75">
      <c r="A311" s="12" t="s">
        <v>374</v>
      </c>
      <c r="B311" s="15"/>
      <c r="C311" s="100">
        <v>9.02</v>
      </c>
      <c r="D311" s="159"/>
      <c r="E311" s="160"/>
      <c r="F311" s="11">
        <f t="shared" si="70"/>
        <v>451</v>
      </c>
      <c r="G311" s="8">
        <v>50000</v>
      </c>
      <c r="H311" s="129"/>
      <c r="I311" s="129"/>
      <c r="J311" s="11">
        <f t="shared" si="71"/>
        <v>541.2</v>
      </c>
      <c r="K311" s="8">
        <f t="shared" si="72"/>
        <v>60000</v>
      </c>
    </row>
    <row r="312" spans="1:11" ht="12.75">
      <c r="A312" s="12" t="s">
        <v>307</v>
      </c>
      <c r="B312" s="15"/>
      <c r="C312" s="100">
        <v>5.7</v>
      </c>
      <c r="D312" s="159"/>
      <c r="E312" s="160"/>
      <c r="F312" s="11">
        <f>C312*G312/1000</f>
        <v>285</v>
      </c>
      <c r="G312" s="8">
        <v>50000</v>
      </c>
      <c r="H312" s="129"/>
      <c r="I312" s="129"/>
      <c r="J312" s="11">
        <f>C312*K312/1000</f>
        <v>342</v>
      </c>
      <c r="K312" s="8">
        <f t="shared" si="72"/>
        <v>60000</v>
      </c>
    </row>
    <row r="313" spans="1:11" ht="12.75">
      <c r="A313" s="12" t="s">
        <v>213</v>
      </c>
      <c r="B313" s="15"/>
      <c r="C313" s="100">
        <v>7.45</v>
      </c>
      <c r="D313" s="159"/>
      <c r="E313" s="160"/>
      <c r="F313" s="11">
        <f t="shared" si="70"/>
        <v>372.5</v>
      </c>
      <c r="G313" s="8">
        <v>50000</v>
      </c>
      <c r="H313" s="129"/>
      <c r="I313" s="129"/>
      <c r="J313" s="11">
        <f t="shared" si="71"/>
        <v>447</v>
      </c>
      <c r="K313" s="8">
        <f t="shared" si="72"/>
        <v>60000</v>
      </c>
    </row>
    <row r="314" spans="1:11" ht="12.75">
      <c r="A314" s="10" t="s">
        <v>172</v>
      </c>
      <c r="B314" s="15"/>
      <c r="C314" s="100">
        <v>10.95</v>
      </c>
      <c r="D314" s="159"/>
      <c r="E314" s="160"/>
      <c r="F314" s="11">
        <f t="shared" si="70"/>
        <v>547.5</v>
      </c>
      <c r="G314" s="8">
        <v>50000</v>
      </c>
      <c r="H314" s="129"/>
      <c r="I314" s="129"/>
      <c r="J314" s="11">
        <f t="shared" si="71"/>
        <v>657</v>
      </c>
      <c r="K314" s="8">
        <f t="shared" si="72"/>
        <v>60000</v>
      </c>
    </row>
    <row r="315" spans="1:11" ht="12.75">
      <c r="A315" s="10" t="s">
        <v>173</v>
      </c>
      <c r="B315" s="15"/>
      <c r="C315" s="100">
        <v>12.3</v>
      </c>
      <c r="D315" s="159"/>
      <c r="E315" s="160"/>
      <c r="F315" s="11">
        <f t="shared" si="70"/>
        <v>615</v>
      </c>
      <c r="G315" s="8">
        <v>50000</v>
      </c>
      <c r="H315" s="129"/>
      <c r="I315" s="129"/>
      <c r="J315" s="11">
        <f t="shared" si="71"/>
        <v>738</v>
      </c>
      <c r="K315" s="8">
        <f t="shared" si="72"/>
        <v>60000</v>
      </c>
    </row>
    <row r="316" spans="1:11" ht="12.75">
      <c r="A316" s="10" t="s">
        <v>174</v>
      </c>
      <c r="B316" s="15"/>
      <c r="C316" s="100">
        <v>15.5</v>
      </c>
      <c r="D316" s="161"/>
      <c r="E316" s="162"/>
      <c r="F316" s="11">
        <f t="shared" si="70"/>
        <v>775</v>
      </c>
      <c r="G316" s="8">
        <v>50000</v>
      </c>
      <c r="H316" s="129"/>
      <c r="I316" s="129"/>
      <c r="J316" s="11">
        <f t="shared" si="71"/>
        <v>930</v>
      </c>
      <c r="K316" s="8">
        <f t="shared" si="72"/>
        <v>60000</v>
      </c>
    </row>
    <row r="317" spans="1:11" ht="15.75">
      <c r="A317" s="149" t="s">
        <v>175</v>
      </c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</row>
    <row r="318" spans="1:11" ht="12.75">
      <c r="A318" s="10" t="s">
        <v>176</v>
      </c>
      <c r="B318" s="15"/>
      <c r="C318" s="100">
        <v>7.4</v>
      </c>
      <c r="D318" s="157"/>
      <c r="E318" s="158"/>
      <c r="F318" s="11">
        <f aca="true" t="shared" si="73" ref="F318:F328">C318*G318/1000</f>
        <v>407</v>
      </c>
      <c r="G318" s="8">
        <v>55000</v>
      </c>
      <c r="H318" s="129"/>
      <c r="I318" s="129"/>
      <c r="J318" s="11">
        <f aca="true" t="shared" si="74" ref="J318:J328">C318*K318/1000</f>
        <v>488.4</v>
      </c>
      <c r="K318" s="8">
        <f>G318*1.2</f>
        <v>66000</v>
      </c>
    </row>
    <row r="319" spans="1:11" ht="12.75">
      <c r="A319" s="10" t="s">
        <v>177</v>
      </c>
      <c r="B319" s="15"/>
      <c r="C319" s="100">
        <v>8.86</v>
      </c>
      <c r="D319" s="159"/>
      <c r="E319" s="160"/>
      <c r="F319" s="11">
        <f t="shared" si="73"/>
        <v>487.29999999999995</v>
      </c>
      <c r="G319" s="8">
        <v>55000</v>
      </c>
      <c r="H319" s="129"/>
      <c r="I319" s="129"/>
      <c r="J319" s="11">
        <f t="shared" si="74"/>
        <v>584.76</v>
      </c>
      <c r="K319" s="8">
        <f aca="true" t="shared" si="75" ref="K319:K328">G319*1.2</f>
        <v>66000</v>
      </c>
    </row>
    <row r="320" spans="1:11" ht="12.75">
      <c r="A320" s="10" t="s">
        <v>178</v>
      </c>
      <c r="B320" s="15"/>
      <c r="C320" s="100">
        <v>10.65</v>
      </c>
      <c r="D320" s="159"/>
      <c r="E320" s="160"/>
      <c r="F320" s="11">
        <f t="shared" si="73"/>
        <v>585.75</v>
      </c>
      <c r="G320" s="8">
        <v>55000</v>
      </c>
      <c r="H320" s="129"/>
      <c r="I320" s="129"/>
      <c r="J320" s="11">
        <f t="shared" si="74"/>
        <v>702.9</v>
      </c>
      <c r="K320" s="8">
        <f t="shared" si="75"/>
        <v>66000</v>
      </c>
    </row>
    <row r="321" spans="1:11" ht="12.75">
      <c r="A321" s="10" t="s">
        <v>179</v>
      </c>
      <c r="B321" s="15"/>
      <c r="C321" s="100">
        <v>12.77</v>
      </c>
      <c r="D321" s="159"/>
      <c r="E321" s="160"/>
      <c r="F321" s="11">
        <f t="shared" si="73"/>
        <v>702.35</v>
      </c>
      <c r="G321" s="8">
        <v>55000</v>
      </c>
      <c r="H321" s="129"/>
      <c r="I321" s="129"/>
      <c r="J321" s="11">
        <f t="shared" si="74"/>
        <v>842.82</v>
      </c>
      <c r="K321" s="8">
        <f t="shared" si="75"/>
        <v>66000</v>
      </c>
    </row>
    <row r="322" spans="1:11" ht="12.75">
      <c r="A322" s="10" t="s">
        <v>180</v>
      </c>
      <c r="B322" s="15"/>
      <c r="C322" s="100">
        <v>14.85</v>
      </c>
      <c r="D322" s="159"/>
      <c r="E322" s="160"/>
      <c r="F322" s="11">
        <f t="shared" si="73"/>
        <v>816.75</v>
      </c>
      <c r="G322" s="8">
        <v>55000</v>
      </c>
      <c r="H322" s="129"/>
      <c r="I322" s="129"/>
      <c r="J322" s="11">
        <f t="shared" si="74"/>
        <v>980.1</v>
      </c>
      <c r="K322" s="8">
        <f t="shared" si="75"/>
        <v>66000</v>
      </c>
    </row>
    <row r="323" spans="1:11" ht="12.75">
      <c r="A323" s="10" t="s">
        <v>181</v>
      </c>
      <c r="B323" s="15"/>
      <c r="C323" s="100">
        <v>16.85</v>
      </c>
      <c r="D323" s="159"/>
      <c r="E323" s="160"/>
      <c r="F323" s="11">
        <f t="shared" si="73"/>
        <v>977.3000000000001</v>
      </c>
      <c r="G323" s="8">
        <v>58000</v>
      </c>
      <c r="H323" s="129"/>
      <c r="I323" s="129"/>
      <c r="J323" s="11">
        <f t="shared" si="74"/>
        <v>1172.76</v>
      </c>
      <c r="K323" s="8">
        <f t="shared" si="75"/>
        <v>69600</v>
      </c>
    </row>
    <row r="324" spans="1:11" ht="12.75">
      <c r="A324" s="10" t="s">
        <v>182</v>
      </c>
      <c r="B324" s="15"/>
      <c r="C324" s="100">
        <v>19</v>
      </c>
      <c r="D324" s="159"/>
      <c r="E324" s="160"/>
      <c r="F324" s="11">
        <f t="shared" si="73"/>
        <v>1235</v>
      </c>
      <c r="G324" s="8">
        <v>65000</v>
      </c>
      <c r="H324" s="129"/>
      <c r="I324" s="129"/>
      <c r="J324" s="11">
        <f t="shared" si="74"/>
        <v>1482</v>
      </c>
      <c r="K324" s="8">
        <f t="shared" si="75"/>
        <v>78000</v>
      </c>
    </row>
    <row r="325" spans="1:11" ht="12.75">
      <c r="A325" s="10" t="s">
        <v>183</v>
      </c>
      <c r="B325" s="15"/>
      <c r="C325" s="100">
        <v>21.5</v>
      </c>
      <c r="D325" s="159"/>
      <c r="E325" s="160"/>
      <c r="F325" s="11">
        <f t="shared" si="73"/>
        <v>1397.5</v>
      </c>
      <c r="G325" s="8">
        <v>65000</v>
      </c>
      <c r="H325" s="129"/>
      <c r="I325" s="129"/>
      <c r="J325" s="11">
        <f t="shared" si="74"/>
        <v>1677</v>
      </c>
      <c r="K325" s="8">
        <f t="shared" si="75"/>
        <v>78000</v>
      </c>
    </row>
    <row r="326" spans="1:11" ht="12.75">
      <c r="A326" s="10" t="s">
        <v>184</v>
      </c>
      <c r="B326" s="15"/>
      <c r="C326" s="100">
        <v>25</v>
      </c>
      <c r="D326" s="159"/>
      <c r="E326" s="160"/>
      <c r="F326" s="11">
        <f t="shared" si="73"/>
        <v>1750</v>
      </c>
      <c r="G326" s="8">
        <v>70000</v>
      </c>
      <c r="H326" s="129"/>
      <c r="I326" s="129"/>
      <c r="J326" s="11">
        <f t="shared" si="74"/>
        <v>2100</v>
      </c>
      <c r="K326" s="8">
        <f t="shared" si="75"/>
        <v>84000</v>
      </c>
    </row>
    <row r="327" spans="1:11" ht="12.75">
      <c r="A327" s="10" t="s">
        <v>185</v>
      </c>
      <c r="B327" s="15"/>
      <c r="C327" s="100">
        <v>28</v>
      </c>
      <c r="D327" s="159"/>
      <c r="E327" s="160"/>
      <c r="F327" s="11">
        <f t="shared" si="73"/>
        <v>1960</v>
      </c>
      <c r="G327" s="8">
        <v>70000</v>
      </c>
      <c r="H327" s="129"/>
      <c r="I327" s="129"/>
      <c r="J327" s="11">
        <f t="shared" si="74"/>
        <v>2352</v>
      </c>
      <c r="K327" s="8">
        <f t="shared" si="75"/>
        <v>84000</v>
      </c>
    </row>
    <row r="328" spans="1:11" ht="12.75">
      <c r="A328" s="10" t="s">
        <v>186</v>
      </c>
      <c r="B328" s="15"/>
      <c r="C328" s="100">
        <v>32</v>
      </c>
      <c r="D328" s="161"/>
      <c r="E328" s="162"/>
      <c r="F328" s="11">
        <f t="shared" si="73"/>
        <v>2240</v>
      </c>
      <c r="G328" s="8">
        <v>70000</v>
      </c>
      <c r="H328" s="129"/>
      <c r="I328" s="129"/>
      <c r="J328" s="11">
        <f t="shared" si="74"/>
        <v>2688</v>
      </c>
      <c r="K328" s="8">
        <f t="shared" si="75"/>
        <v>84000</v>
      </c>
    </row>
    <row r="329" spans="1:11" ht="12.75">
      <c r="A329" s="121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</row>
    <row r="330" spans="1:11" ht="15" customHeight="1">
      <c r="A330" s="114" t="s">
        <v>6</v>
      </c>
      <c r="B330" s="119" t="s">
        <v>7</v>
      </c>
      <c r="C330" s="120" t="s">
        <v>8</v>
      </c>
      <c r="D330" s="115" t="s">
        <v>337</v>
      </c>
      <c r="E330" s="115"/>
      <c r="F330" s="115" t="s">
        <v>9</v>
      </c>
      <c r="G330" s="115"/>
      <c r="H330" s="115" t="s">
        <v>10</v>
      </c>
      <c r="I330" s="115"/>
      <c r="J330" s="115" t="s">
        <v>338</v>
      </c>
      <c r="K330" s="115"/>
    </row>
    <row r="331" spans="1:11" ht="15" customHeight="1">
      <c r="A331" s="114"/>
      <c r="B331" s="119"/>
      <c r="C331" s="119"/>
      <c r="D331" s="9" t="s">
        <v>11</v>
      </c>
      <c r="E331" s="9" t="s">
        <v>12</v>
      </c>
      <c r="F331" s="9" t="s">
        <v>11</v>
      </c>
      <c r="G331" s="9" t="s">
        <v>12</v>
      </c>
      <c r="H331" s="9" t="s">
        <v>11</v>
      </c>
      <c r="I331" s="9" t="s">
        <v>12</v>
      </c>
      <c r="J331" s="9" t="s">
        <v>11</v>
      </c>
      <c r="K331" s="9" t="s">
        <v>12</v>
      </c>
    </row>
    <row r="332" spans="1:11" ht="15" customHeight="1">
      <c r="A332" s="149" t="s">
        <v>187</v>
      </c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</row>
    <row r="333" spans="1:11" ht="12.75">
      <c r="A333" s="10" t="s">
        <v>188</v>
      </c>
      <c r="B333" s="15" t="s">
        <v>15</v>
      </c>
      <c r="C333" s="100">
        <v>0.98</v>
      </c>
      <c r="D333" s="157"/>
      <c r="E333" s="158"/>
      <c r="F333" s="11">
        <f>C333*G333/1000</f>
        <v>44.1</v>
      </c>
      <c r="G333" s="8">
        <v>45000</v>
      </c>
      <c r="H333" s="11"/>
      <c r="I333" s="8"/>
      <c r="J333" s="11"/>
      <c r="K333" s="8"/>
    </row>
    <row r="334" spans="1:11" ht="12.75">
      <c r="A334" s="10" t="s">
        <v>189</v>
      </c>
      <c r="B334" s="15" t="s">
        <v>190</v>
      </c>
      <c r="C334" s="100">
        <v>2.5</v>
      </c>
      <c r="D334" s="159"/>
      <c r="E334" s="160"/>
      <c r="F334" s="11">
        <f>C334*G334/1000</f>
        <v>250</v>
      </c>
      <c r="G334" s="8">
        <v>100000</v>
      </c>
      <c r="H334" s="11"/>
      <c r="I334" s="8"/>
      <c r="J334" s="11"/>
      <c r="K334" s="8"/>
    </row>
    <row r="335" spans="1:11" ht="12.75">
      <c r="A335" s="10" t="s">
        <v>191</v>
      </c>
      <c r="B335" s="15" t="s">
        <v>192</v>
      </c>
      <c r="C335" s="100">
        <v>3.35</v>
      </c>
      <c r="D335" s="161"/>
      <c r="E335" s="162"/>
      <c r="F335" s="11">
        <f>C335*G335/1000</f>
        <v>335</v>
      </c>
      <c r="G335" s="8">
        <v>100000</v>
      </c>
      <c r="H335" s="11"/>
      <c r="I335" s="8"/>
      <c r="J335" s="11"/>
      <c r="K335" s="8"/>
    </row>
    <row r="336" spans="1:11" ht="15.75">
      <c r="A336" s="149" t="s">
        <v>193</v>
      </c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</row>
    <row r="337" spans="1:11" ht="12.75">
      <c r="A337" s="12" t="s">
        <v>277</v>
      </c>
      <c r="B337" s="15"/>
      <c r="C337" s="96"/>
      <c r="D337" s="9"/>
      <c r="E337" s="9"/>
      <c r="F337" s="11">
        <v>140</v>
      </c>
      <c r="G337" s="8" t="s">
        <v>280</v>
      </c>
      <c r="H337" s="153"/>
      <c r="I337" s="154"/>
      <c r="J337" s="154"/>
      <c r="K337" s="154"/>
    </row>
    <row r="338" spans="1:11" ht="12.75">
      <c r="A338" s="12" t="s">
        <v>278</v>
      </c>
      <c r="B338" s="15"/>
      <c r="C338" s="96"/>
      <c r="D338" s="9"/>
      <c r="E338" s="9"/>
      <c r="F338" s="11">
        <v>190</v>
      </c>
      <c r="G338" s="8" t="s">
        <v>280</v>
      </c>
      <c r="H338" s="130"/>
      <c r="I338" s="131"/>
      <c r="J338" s="131"/>
      <c r="K338" s="131"/>
    </row>
    <row r="339" spans="1:11" ht="12.75">
      <c r="A339" s="12" t="s">
        <v>279</v>
      </c>
      <c r="B339" s="15"/>
      <c r="C339" s="96"/>
      <c r="D339" s="9"/>
      <c r="E339" s="9"/>
      <c r="F339" s="11">
        <v>220</v>
      </c>
      <c r="G339" s="8" t="s">
        <v>280</v>
      </c>
      <c r="H339" s="130"/>
      <c r="I339" s="131"/>
      <c r="J339" s="131"/>
      <c r="K339" s="131"/>
    </row>
    <row r="340" spans="1:11" ht="12.75">
      <c r="A340" s="12" t="s">
        <v>341</v>
      </c>
      <c r="B340" s="15"/>
      <c r="C340" s="96"/>
      <c r="D340" s="9"/>
      <c r="E340" s="9"/>
      <c r="F340" s="11">
        <v>140</v>
      </c>
      <c r="G340" s="8" t="s">
        <v>280</v>
      </c>
      <c r="H340" s="130"/>
      <c r="I340" s="131"/>
      <c r="J340" s="131"/>
      <c r="K340" s="131"/>
    </row>
    <row r="341" spans="1:11" ht="12.75">
      <c r="A341" s="12" t="s">
        <v>332</v>
      </c>
      <c r="B341" s="18"/>
      <c r="C341" s="96"/>
      <c r="D341" s="9"/>
      <c r="E341" s="9"/>
      <c r="F341" s="11">
        <v>360</v>
      </c>
      <c r="G341" s="8" t="s">
        <v>280</v>
      </c>
      <c r="H341" s="130"/>
      <c r="I341" s="131"/>
      <c r="J341" s="131"/>
      <c r="K341" s="131"/>
    </row>
    <row r="342" spans="1:11" ht="12.75">
      <c r="A342" s="12" t="s">
        <v>331</v>
      </c>
      <c r="B342" s="18"/>
      <c r="C342" s="96"/>
      <c r="D342" s="9"/>
      <c r="E342" s="9"/>
      <c r="F342" s="11">
        <v>240</v>
      </c>
      <c r="G342" s="8" t="s">
        <v>280</v>
      </c>
      <c r="H342" s="130"/>
      <c r="I342" s="131"/>
      <c r="J342" s="131"/>
      <c r="K342" s="131"/>
    </row>
    <row r="343" spans="1:11" ht="12.75">
      <c r="A343" s="12" t="s">
        <v>334</v>
      </c>
      <c r="B343" s="18"/>
      <c r="C343" s="96"/>
      <c r="D343" s="9"/>
      <c r="E343" s="9"/>
      <c r="F343" s="11">
        <v>100</v>
      </c>
      <c r="G343" s="8" t="s">
        <v>280</v>
      </c>
      <c r="H343" s="130"/>
      <c r="I343" s="131"/>
      <c r="J343" s="131"/>
      <c r="K343" s="131"/>
    </row>
    <row r="344" spans="1:11" ht="12.75">
      <c r="A344" s="12" t="s">
        <v>335</v>
      </c>
      <c r="B344" s="18"/>
      <c r="C344" s="96"/>
      <c r="D344" s="9"/>
      <c r="E344" s="9"/>
      <c r="F344" s="11">
        <v>85</v>
      </c>
      <c r="G344" s="8" t="s">
        <v>280</v>
      </c>
      <c r="H344" s="130"/>
      <c r="I344" s="131"/>
      <c r="J344" s="131"/>
      <c r="K344" s="131"/>
    </row>
    <row r="345" spans="1:11" ht="12.75">
      <c r="A345" s="12" t="s">
        <v>347</v>
      </c>
      <c r="B345" s="18"/>
      <c r="C345" s="96"/>
      <c r="D345" s="9"/>
      <c r="E345" s="9"/>
      <c r="F345" s="11">
        <v>360</v>
      </c>
      <c r="G345" s="8" t="s">
        <v>346</v>
      </c>
      <c r="H345" s="130"/>
      <c r="I345" s="131"/>
      <c r="J345" s="131"/>
      <c r="K345" s="131"/>
    </row>
    <row r="346" spans="1:11" ht="12.75">
      <c r="A346" s="12" t="s">
        <v>333</v>
      </c>
      <c r="B346" s="18"/>
      <c r="C346" s="96"/>
      <c r="D346" s="9"/>
      <c r="E346" s="9"/>
      <c r="F346" s="11">
        <v>570</v>
      </c>
      <c r="G346" s="8" t="s">
        <v>280</v>
      </c>
      <c r="H346" s="132"/>
      <c r="I346" s="133"/>
      <c r="J346" s="133"/>
      <c r="K346" s="133"/>
    </row>
    <row r="347" spans="1:11" ht="15.75">
      <c r="A347" s="149" t="s">
        <v>194</v>
      </c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</row>
    <row r="348" spans="1:11" ht="12.75">
      <c r="A348" s="155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</row>
    <row r="349" spans="1:11" ht="12.75">
      <c r="A349" s="12" t="s">
        <v>302</v>
      </c>
      <c r="B349" s="18"/>
      <c r="C349" s="102"/>
      <c r="D349" s="12"/>
      <c r="E349" s="12"/>
      <c r="F349" s="12"/>
      <c r="G349" s="38" t="s">
        <v>317</v>
      </c>
      <c r="H349" s="153"/>
      <c r="I349" s="154"/>
      <c r="J349" s="154"/>
      <c r="K349" s="154"/>
    </row>
    <row r="350" spans="1:11" ht="12.75">
      <c r="A350" s="10" t="s">
        <v>195</v>
      </c>
      <c r="B350" s="8"/>
      <c r="C350" s="96" t="s">
        <v>196</v>
      </c>
      <c r="D350" s="8"/>
      <c r="E350" s="8"/>
      <c r="F350" s="10"/>
      <c r="G350" s="8" t="s">
        <v>342</v>
      </c>
      <c r="H350" s="130"/>
      <c r="I350" s="131"/>
      <c r="J350" s="131"/>
      <c r="K350" s="131"/>
    </row>
    <row r="351" spans="1:11" ht="12.75">
      <c r="A351" s="12" t="s">
        <v>355</v>
      </c>
      <c r="B351" s="8"/>
      <c r="C351" s="96"/>
      <c r="D351" s="8"/>
      <c r="E351" s="8"/>
      <c r="F351" s="10"/>
      <c r="G351" s="8" t="s">
        <v>356</v>
      </c>
      <c r="H351" s="130"/>
      <c r="I351" s="131"/>
      <c r="J351" s="131"/>
      <c r="K351" s="131"/>
    </row>
    <row r="352" spans="1:11" ht="12.75">
      <c r="A352" s="10"/>
      <c r="B352" s="8"/>
      <c r="C352" s="96"/>
      <c r="D352" s="8"/>
      <c r="E352" s="8"/>
      <c r="F352" s="10"/>
      <c r="G352" s="8"/>
      <c r="H352" s="130"/>
      <c r="I352" s="131"/>
      <c r="J352" s="131"/>
      <c r="K352" s="131"/>
    </row>
    <row r="353" spans="1:11" ht="12.75">
      <c r="A353" s="12" t="s">
        <v>297</v>
      </c>
      <c r="B353" s="8"/>
      <c r="C353" s="96"/>
      <c r="D353" s="8"/>
      <c r="E353" s="8"/>
      <c r="F353" s="10"/>
      <c r="G353" s="8" t="s">
        <v>309</v>
      </c>
      <c r="H353" s="130"/>
      <c r="I353" s="131"/>
      <c r="J353" s="131"/>
      <c r="K353" s="131"/>
    </row>
    <row r="354" spans="1:11" ht="12.75">
      <c r="A354" s="12" t="s">
        <v>353</v>
      </c>
      <c r="B354" s="8"/>
      <c r="C354" s="96"/>
      <c r="D354" s="8"/>
      <c r="E354" s="8"/>
      <c r="F354" s="10"/>
      <c r="G354" s="8" t="s">
        <v>354</v>
      </c>
      <c r="H354" s="130"/>
      <c r="I354" s="131"/>
      <c r="J354" s="131"/>
      <c r="K354" s="131"/>
    </row>
    <row r="355" spans="1:11" ht="12.75">
      <c r="A355" s="12" t="s">
        <v>304</v>
      </c>
      <c r="B355" s="8"/>
      <c r="C355" s="96"/>
      <c r="D355" s="8"/>
      <c r="E355" s="8"/>
      <c r="F355" s="10"/>
      <c r="G355" s="8" t="s">
        <v>305</v>
      </c>
      <c r="H355" s="132"/>
      <c r="I355" s="133"/>
      <c r="J355" s="133"/>
      <c r="K355" s="133"/>
    </row>
    <row r="356" spans="1:11" ht="12.75">
      <c r="A356" s="121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</row>
    <row r="357" spans="1:11" ht="12.75">
      <c r="A357" s="12" t="s">
        <v>238</v>
      </c>
      <c r="B357" s="10"/>
      <c r="C357" s="102"/>
      <c r="D357" s="10"/>
      <c r="E357" s="10"/>
      <c r="F357" s="10"/>
      <c r="G357" s="8" t="s">
        <v>350</v>
      </c>
      <c r="H357" s="134"/>
      <c r="I357" s="140"/>
      <c r="J357" s="140"/>
      <c r="K357" s="140"/>
    </row>
    <row r="358" spans="1:11" ht="12.75">
      <c r="A358" s="12" t="s">
        <v>237</v>
      </c>
      <c r="B358" s="10"/>
      <c r="C358" s="102"/>
      <c r="D358" s="10"/>
      <c r="E358" s="10"/>
      <c r="F358" s="10"/>
      <c r="G358" s="8" t="s">
        <v>351</v>
      </c>
      <c r="H358" s="136"/>
      <c r="I358" s="141"/>
      <c r="J358" s="141"/>
      <c r="K358" s="141"/>
    </row>
    <row r="359" spans="1:11" ht="12.75">
      <c r="A359" s="10" t="s">
        <v>197</v>
      </c>
      <c r="B359" s="15"/>
      <c r="C359" s="102"/>
      <c r="D359" s="10"/>
      <c r="E359" s="10"/>
      <c r="F359" s="10"/>
      <c r="G359" s="8" t="s">
        <v>292</v>
      </c>
      <c r="H359" s="136"/>
      <c r="I359" s="141"/>
      <c r="J359" s="141"/>
      <c r="K359" s="141"/>
    </row>
    <row r="360" spans="1:11" ht="12.75">
      <c r="A360" s="12" t="s">
        <v>235</v>
      </c>
      <c r="B360" s="15"/>
      <c r="C360" s="102"/>
      <c r="D360" s="10"/>
      <c r="E360" s="10"/>
      <c r="F360" s="10"/>
      <c r="G360" s="8" t="s">
        <v>349</v>
      </c>
      <c r="H360" s="136"/>
      <c r="I360" s="141"/>
      <c r="J360" s="141"/>
      <c r="K360" s="141"/>
    </row>
    <row r="361" spans="1:11" ht="12.75">
      <c r="A361" s="12" t="s">
        <v>236</v>
      </c>
      <c r="B361" s="15"/>
      <c r="C361" s="102"/>
      <c r="D361" s="10"/>
      <c r="E361" s="10"/>
      <c r="F361" s="10"/>
      <c r="G361" s="8" t="s">
        <v>306</v>
      </c>
      <c r="H361" s="136"/>
      <c r="I361" s="141"/>
      <c r="J361" s="141"/>
      <c r="K361" s="141"/>
    </row>
    <row r="362" spans="1:11" ht="12.75">
      <c r="A362" s="12" t="s">
        <v>310</v>
      </c>
      <c r="B362" s="15"/>
      <c r="C362" s="102"/>
      <c r="D362" s="10"/>
      <c r="E362" s="10"/>
      <c r="F362" s="10"/>
      <c r="G362" s="8" t="s">
        <v>311</v>
      </c>
      <c r="H362" s="136"/>
      <c r="I362" s="141"/>
      <c r="J362" s="141"/>
      <c r="K362" s="141"/>
    </row>
    <row r="363" spans="1:11" ht="12.75">
      <c r="A363" s="12" t="s">
        <v>312</v>
      </c>
      <c r="B363" s="15"/>
      <c r="C363" s="102"/>
      <c r="D363" s="10"/>
      <c r="E363" s="10"/>
      <c r="F363" s="10"/>
      <c r="G363" s="8" t="s">
        <v>352</v>
      </c>
      <c r="H363" s="138"/>
      <c r="I363" s="142"/>
      <c r="J363" s="142"/>
      <c r="K363" s="142"/>
    </row>
    <row r="364" spans="1:11" ht="12.75">
      <c r="A364" s="121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</row>
    <row r="365" spans="1:11" ht="12.75">
      <c r="A365" s="12" t="s">
        <v>239</v>
      </c>
      <c r="B365" s="10"/>
      <c r="C365" s="102"/>
      <c r="D365" s="10"/>
      <c r="E365" s="10"/>
      <c r="F365" s="10"/>
      <c r="G365" s="8" t="s">
        <v>240</v>
      </c>
      <c r="H365" s="134"/>
      <c r="I365" s="140"/>
      <c r="J365" s="140"/>
      <c r="K365" s="140"/>
    </row>
    <row r="366" spans="1:11" ht="12.75">
      <c r="A366" s="12"/>
      <c r="B366" s="10"/>
      <c r="C366" s="102"/>
      <c r="D366" s="10"/>
      <c r="E366" s="10"/>
      <c r="F366" s="10"/>
      <c r="G366" s="8"/>
      <c r="H366" s="136"/>
      <c r="I366" s="141"/>
      <c r="J366" s="141"/>
      <c r="K366" s="141"/>
    </row>
    <row r="367" spans="1:11" ht="12.75">
      <c r="A367" s="12" t="s">
        <v>296</v>
      </c>
      <c r="B367" s="10"/>
      <c r="C367" s="103" t="s">
        <v>301</v>
      </c>
      <c r="D367" s="38"/>
      <c r="E367" s="38"/>
      <c r="F367" s="10"/>
      <c r="G367" s="8" t="s">
        <v>360</v>
      </c>
      <c r="H367" s="136"/>
      <c r="I367" s="141"/>
      <c r="J367" s="141"/>
      <c r="K367" s="141"/>
    </row>
    <row r="368" spans="1:11" ht="12.75">
      <c r="A368" s="12" t="s">
        <v>361</v>
      </c>
      <c r="B368" s="10"/>
      <c r="C368" s="103" t="s">
        <v>363</v>
      </c>
      <c r="D368" s="38"/>
      <c r="E368" s="38"/>
      <c r="F368" s="10"/>
      <c r="G368" s="8" t="s">
        <v>362</v>
      </c>
      <c r="H368" s="136"/>
      <c r="I368" s="141"/>
      <c r="J368" s="141"/>
      <c r="K368" s="141"/>
    </row>
    <row r="369" spans="1:11" ht="12.75">
      <c r="A369" s="12" t="s">
        <v>364</v>
      </c>
      <c r="B369" s="10"/>
      <c r="C369" s="103"/>
      <c r="D369" s="38"/>
      <c r="E369" s="38"/>
      <c r="F369" s="10"/>
      <c r="G369" s="8" t="s">
        <v>367</v>
      </c>
      <c r="H369" s="136"/>
      <c r="I369" s="141"/>
      <c r="J369" s="141"/>
      <c r="K369" s="141"/>
    </row>
    <row r="370" spans="1:11" ht="12.75">
      <c r="A370" s="12" t="s">
        <v>365</v>
      </c>
      <c r="B370" s="10"/>
      <c r="C370" s="103"/>
      <c r="D370" s="38"/>
      <c r="E370" s="38"/>
      <c r="F370" s="10"/>
      <c r="G370" s="8" t="s">
        <v>366</v>
      </c>
      <c r="H370" s="136"/>
      <c r="I370" s="141"/>
      <c r="J370" s="141"/>
      <c r="K370" s="141"/>
    </row>
    <row r="371" spans="1:11" ht="12.75">
      <c r="A371" s="12"/>
      <c r="B371" s="10"/>
      <c r="C371" s="103"/>
      <c r="D371" s="38"/>
      <c r="E371" s="38"/>
      <c r="F371" s="10"/>
      <c r="G371" s="8"/>
      <c r="H371" s="136"/>
      <c r="I371" s="141"/>
      <c r="J371" s="141"/>
      <c r="K371" s="141"/>
    </row>
    <row r="372" spans="1:11" ht="12.75">
      <c r="A372" s="12"/>
      <c r="B372" s="10"/>
      <c r="C372" s="103"/>
      <c r="D372" s="38"/>
      <c r="E372" s="38"/>
      <c r="F372" s="10"/>
      <c r="G372" s="8"/>
      <c r="H372" s="136"/>
      <c r="I372" s="141"/>
      <c r="J372" s="141"/>
      <c r="K372" s="141"/>
    </row>
    <row r="373" spans="1:11" ht="12.75">
      <c r="A373" s="12" t="s">
        <v>318</v>
      </c>
      <c r="B373" s="10"/>
      <c r="C373" s="103"/>
      <c r="D373" s="38"/>
      <c r="E373" s="38"/>
      <c r="F373" s="10"/>
      <c r="G373" s="8" t="s">
        <v>319</v>
      </c>
      <c r="H373" s="136"/>
      <c r="I373" s="141"/>
      <c r="J373" s="141"/>
      <c r="K373" s="141"/>
    </row>
    <row r="374" spans="1:11" ht="12.75">
      <c r="A374" s="12" t="s">
        <v>320</v>
      </c>
      <c r="B374" s="10"/>
      <c r="C374" s="103"/>
      <c r="D374" s="38"/>
      <c r="E374" s="38"/>
      <c r="F374" s="10"/>
      <c r="G374" s="8" t="s">
        <v>325</v>
      </c>
      <c r="H374" s="136"/>
      <c r="I374" s="141"/>
      <c r="J374" s="141"/>
      <c r="K374" s="141"/>
    </row>
    <row r="375" spans="1:11" ht="12.75">
      <c r="A375" s="12" t="s">
        <v>321</v>
      </c>
      <c r="B375" s="10"/>
      <c r="C375" s="103"/>
      <c r="D375" s="38"/>
      <c r="E375" s="38"/>
      <c r="F375" s="10"/>
      <c r="G375" s="8" t="s">
        <v>322</v>
      </c>
      <c r="H375" s="138"/>
      <c r="I375" s="142"/>
      <c r="J375" s="142"/>
      <c r="K375" s="142"/>
    </row>
    <row r="376" spans="1:11" ht="12.75">
      <c r="A376" s="121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</row>
    <row r="377" spans="2:11" ht="15.75">
      <c r="B377" s="152" t="s">
        <v>198</v>
      </c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2:11" ht="15.75">
      <c r="B378" s="152" t="s">
        <v>199</v>
      </c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2:11" ht="15.75">
      <c r="B379" s="151" t="s">
        <v>200</v>
      </c>
      <c r="C379" s="151"/>
      <c r="D379" s="151"/>
      <c r="E379" s="151"/>
      <c r="F379" s="151"/>
      <c r="G379" s="151"/>
      <c r="H379" s="151"/>
      <c r="I379" s="151"/>
      <c r="J379" s="151"/>
      <c r="K379" s="151"/>
    </row>
    <row r="380" spans="2:11" ht="15.75">
      <c r="B380" s="151" t="s">
        <v>201</v>
      </c>
      <c r="C380" s="151"/>
      <c r="D380" s="151"/>
      <c r="E380" s="151"/>
      <c r="F380" s="151"/>
      <c r="G380" s="151"/>
      <c r="H380" s="151"/>
      <c r="I380" s="151"/>
      <c r="J380" s="151"/>
      <c r="K380" s="151"/>
    </row>
    <row r="384" ht="12.75">
      <c r="K384" t="s">
        <v>202</v>
      </c>
    </row>
  </sheetData>
  <sheetProtection selectLockedCells="1" selectUnlockedCells="1"/>
  <mergeCells count="117">
    <mergeCell ref="H306:I316"/>
    <mergeCell ref="A302:A303"/>
    <mergeCell ref="B302:B303"/>
    <mergeCell ref="H305:K305"/>
    <mergeCell ref="D39:E58"/>
    <mergeCell ref="H109:K113"/>
    <mergeCell ref="D109:E113"/>
    <mergeCell ref="D115:E115"/>
    <mergeCell ref="D142:E146"/>
    <mergeCell ref="D148:E148"/>
    <mergeCell ref="A150:K150"/>
    <mergeCell ref="J115:K115"/>
    <mergeCell ref="H141:K141"/>
    <mergeCell ref="A141:G141"/>
    <mergeCell ref="H39:I58"/>
    <mergeCell ref="A317:K317"/>
    <mergeCell ref="D214:E247"/>
    <mergeCell ref="D250:E253"/>
    <mergeCell ref="D255:E255"/>
    <mergeCell ref="D290:E293"/>
    <mergeCell ref="I1:K6"/>
    <mergeCell ref="A12:K12"/>
    <mergeCell ref="A23:K23"/>
    <mergeCell ref="D302:E303"/>
    <mergeCell ref="B7:H7"/>
    <mergeCell ref="D271:E273"/>
    <mergeCell ref="A270:K270"/>
    <mergeCell ref="H148:I148"/>
    <mergeCell ref="B142:B146"/>
    <mergeCell ref="A37:K37"/>
    <mergeCell ref="C302:C303"/>
    <mergeCell ref="A304:K304"/>
    <mergeCell ref="D318:E328"/>
    <mergeCell ref="D330:E330"/>
    <mergeCell ref="J330:K330"/>
    <mergeCell ref="D10:E10"/>
    <mergeCell ref="A60:K60"/>
    <mergeCell ref="A66:K66"/>
    <mergeCell ref="A108:K108"/>
    <mergeCell ref="A140:K140"/>
    <mergeCell ref="H318:I328"/>
    <mergeCell ref="F302:G302"/>
    <mergeCell ref="H302:I303"/>
    <mergeCell ref="J302:K302"/>
    <mergeCell ref="F330:G330"/>
    <mergeCell ref="A329:K329"/>
    <mergeCell ref="B330:B331"/>
    <mergeCell ref="H330:I330"/>
    <mergeCell ref="A305:G305"/>
    <mergeCell ref="D306:E316"/>
    <mergeCell ref="H349:K355"/>
    <mergeCell ref="A348:K348"/>
    <mergeCell ref="D333:E335"/>
    <mergeCell ref="A330:A331"/>
    <mergeCell ref="C330:C331"/>
    <mergeCell ref="A336:K336"/>
    <mergeCell ref="A347:K347"/>
    <mergeCell ref="H337:K346"/>
    <mergeCell ref="A332:K332"/>
    <mergeCell ref="B380:K380"/>
    <mergeCell ref="B377:K377"/>
    <mergeCell ref="B378:K378"/>
    <mergeCell ref="B379:K379"/>
    <mergeCell ref="H357:K363"/>
    <mergeCell ref="H365:K375"/>
    <mergeCell ref="A364:K364"/>
    <mergeCell ref="A376:K376"/>
    <mergeCell ref="A210:A211"/>
    <mergeCell ref="J148:K148"/>
    <mergeCell ref="H213:K213"/>
    <mergeCell ref="A148:A149"/>
    <mergeCell ref="B148:B149"/>
    <mergeCell ref="A213:G213"/>
    <mergeCell ref="A156:K156"/>
    <mergeCell ref="A167:K167"/>
    <mergeCell ref="C210:C211"/>
    <mergeCell ref="A212:K212"/>
    <mergeCell ref="A289:K289"/>
    <mergeCell ref="H290:K293"/>
    <mergeCell ref="A255:A256"/>
    <mergeCell ref="B255:B256"/>
    <mergeCell ref="H255:I255"/>
    <mergeCell ref="J255:K255"/>
    <mergeCell ref="C255:C256"/>
    <mergeCell ref="F255:G255"/>
    <mergeCell ref="A257:K257"/>
    <mergeCell ref="A275:K275"/>
    <mergeCell ref="H250:K253"/>
    <mergeCell ref="H214:I247"/>
    <mergeCell ref="H142:J146"/>
    <mergeCell ref="B210:B211"/>
    <mergeCell ref="H210:I211"/>
    <mergeCell ref="J210:K210"/>
    <mergeCell ref="F148:G148"/>
    <mergeCell ref="C148:C149"/>
    <mergeCell ref="A249:K249"/>
    <mergeCell ref="D210:E211"/>
    <mergeCell ref="F10:G10"/>
    <mergeCell ref="H10:I10"/>
    <mergeCell ref="A356:K356"/>
    <mergeCell ref="A115:A116"/>
    <mergeCell ref="B115:B116"/>
    <mergeCell ref="C115:C116"/>
    <mergeCell ref="F115:G115"/>
    <mergeCell ref="H115:I115"/>
    <mergeCell ref="A254:K254"/>
    <mergeCell ref="F210:G210"/>
    <mergeCell ref="H38:K38"/>
    <mergeCell ref="H271:K273"/>
    <mergeCell ref="A10:A11"/>
    <mergeCell ref="J10:K10"/>
    <mergeCell ref="A38:G38"/>
    <mergeCell ref="B1:H1"/>
    <mergeCell ref="B2:H3"/>
    <mergeCell ref="C5:H5"/>
    <mergeCell ref="B10:B11"/>
    <mergeCell ref="C10:C11"/>
  </mergeCells>
  <printOptions/>
  <pageMargins left="0.2362204724409449" right="0" top="0.15748031496062992" bottom="0" header="0.31496062992125984" footer="0"/>
  <pageSetup horizontalDpi="300" verticalDpi="300" orientation="portrait" paperSize="9" scale="68" r:id="rId2"/>
  <headerFooter alignWithMargins="0">
    <oddFooter>&amp;R&amp;P</oddFooter>
  </headerFooter>
  <rowBreaks count="1" manualBreakCount="1"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2024-04-29T04:58:35Z</cp:lastPrinted>
  <dcterms:created xsi:type="dcterms:W3CDTF">2024-04-29T05:02:01Z</dcterms:created>
  <dcterms:modified xsi:type="dcterms:W3CDTF">2024-04-29T05:04:12Z</dcterms:modified>
  <cp:category/>
  <cp:version/>
  <cp:contentType/>
  <cp:contentStatus/>
</cp:coreProperties>
</file>